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4aaff38a1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b2a42d2799748eb"/>
    <x:sheet xmlns:r="http://schemas.openxmlformats.org/officeDocument/2006/relationships" name="MESSPLAN" sheetId="2" r:id="R65dccdc596a64c9e"/>
    <x:sheet xmlns:r="http://schemas.openxmlformats.org/officeDocument/2006/relationships" name="KONTAKTE" sheetId="3" r:id="R10f05ac0807c45c1"/>
    <x:sheet xmlns:r="http://schemas.openxmlformats.org/officeDocument/2006/relationships" name="OUTCOMES" sheetId="4" r:id="R71e1220dcafa493a"/>
    <x:sheet xmlns:r="http://schemas.openxmlformats.org/officeDocument/2006/relationships" name="KOSTEN" sheetId="5" r:id="Re9388bb743e645d8"/>
    <x:sheet xmlns:r="http://schemas.openxmlformats.org/officeDocument/2006/relationships" name="MONATSREPORT" sheetId="6" r:id="Rac87fb9f0516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yyyy-mm-dd hh:mm"/>
    <x:numFmt numFmtId="202" formatCode="yyyy-mm"/>
    <x:numFmt numFmtId="203" formatCode="&quot;CHF &quot;#,##0"/>
    <x:numFmt numFmtId="204" formatCode="0"/>
    <x:numFmt numFmtId="205" formatCode="0.0%"/>
    <x:numFmt numFmtId="206" formatCode="0.00x"/>
  </x:numFmts>
  <x:fonts count="19">
    <x:font>
      <x:sz val="11"/>
      <x:name val="Carlito"/>
    </x:font>
    <x:font>
      <x:b/>
      <x:sz val="22"/>
      <x:color rgb="FFFFFFFF"/>
      <x:name val="Arial"/>
    </x:font>
    <x:font>
      <x:sz val="10"/>
      <x:color rgb="FFDDE5EF"/>
      <x:name val="Arial"/>
    </x:font>
    <x:font>
      <x:b/>
      <x:sz val="11"/>
      <x:color rgb="FF315F9D"/>
      <x:name val="Arial"/>
    </x:font>
    <x:font>
      <x:sz val="10"/>
      <x:color rgb="FF020A18"/>
      <x:name val="Arial"/>
    </x:font>
    <x:font>
      <x:b/>
      <x:sz val="14"/>
      <x:color rgb="FFC23A01"/>
      <x:name val="Arial"/>
    </x:font>
    <x:font>
      <x:b/>
      <x:sz val="9"/>
      <x:color rgb="FFFFFFFF"/>
      <x:name val="Arial"/>
    </x:font>
    <x:font>
      <x:sz val="9"/>
      <x:color rgb="FF020A18"/>
      <x:name val="Arial"/>
    </x:font>
    <x:font>
      <x:b/>
      <x:sz val="9"/>
      <x:color rgb="FF020A18"/>
      <x:name val="Arial"/>
    </x:font>
    <x:font>
      <x:b/>
      <x:sz val="11"/>
      <x:color rgb="FF7A4A00"/>
      <x:name val="Arial"/>
    </x:font>
    <x:font>
      <x:sz val="10"/>
      <x:color rgb="FF7A4A00"/>
      <x:name val="Arial"/>
    </x:font>
    <x:font>
      <x:b/>
      <x:sz val="10"/>
      <x:color rgb="FF315F9D"/>
      <x:name val="Arial"/>
    </x:font>
    <x:font>
      <x:sz val="9"/>
      <x:color rgb="FF7A4A00"/>
      <x:name val="Arial"/>
    </x:font>
    <x:font>
      <x:sz val="9"/>
      <x:color rgb="FF315F9D"/>
      <x:name val="Arial"/>
    </x:font>
    <x:font>
      <x:b/>
      <x:sz val="10"/>
      <x:color rgb="FF020A18"/>
      <x:name val="Arial"/>
    </x:font>
    <x:font>
      <x:b/>
      <x:sz val="9"/>
      <x:color rgb="FF315F9D"/>
      <x:name val="Arial"/>
    </x:font>
    <x:font>
      <x:b/>
      <x:sz val="20"/>
      <x:color rgb="FF020A18"/>
      <x:name val="Arial"/>
    </x:font>
    <x:font>
      <x:sz val="8"/>
      <x:color rgb="FF596270"/>
      <x:name val="Arial"/>
    </x:font>
    <x:font>
      <x:b/>
      <x:sz val="9"/>
      <x:color rgb="FF7A4A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20A18"/>
      </x:patternFill>
    </x:fill>
    <x:fill>
      <x:patternFill patternType="solid">
        <x:fgColor rgb="FFEEF4FB"/>
      </x:patternFill>
    </x:fill>
    <x:fill>
      <x:patternFill patternType="solid">
        <x:fgColor rgb="FFF5F4F1"/>
      </x:patternFill>
    </x:fill>
    <x:fill>
      <x:patternFill patternType="solid">
        <x:fgColor rgb="FFFFFFFF"/>
      </x:patternFill>
    </x:fill>
    <x:fill>
      <x:patternFill patternType="solid">
        <x:fgColor rgb="FFFFF3D6"/>
      </x:patternFill>
    </x:fill>
    <x:fill>
      <x:patternFill patternType="solid">
        <x:fgColor rgb="FFDFF4E5"/>
      </x:patternFill>
    </x:fill>
    <x:fill>
      <x:patternFill patternType="solid">
        <x:fgColor rgb="FFFDE2E2"/>
      </x:patternFill>
    </x:fill>
  </x:fills>
  <x:borders count="28">
    <x:border/>
    <x:border>
      <x:left style="thin">
        <x:color rgb="FFD8DEE8"/>
      </x:left>
      <x:top style="thin">
        <x:color rgb="FFD8DEE8"/>
      </x:top>
    </x:border>
    <x:border>
      <x:top style="thin">
        <x:color rgb="FFD8DEE8"/>
      </x:top>
    </x:border>
    <x:border>
      <x:right style="thin">
        <x:color rgb="FFD8DEE8"/>
      </x:right>
      <x:top style="thin">
        <x:color rgb="FFD8DEE8"/>
      </x:top>
    </x:border>
    <x:border>
      <x:left style="thin">
        <x:color rgb="FFD8DEE8"/>
      </x:left>
    </x:border>
    <x:border>
      <x:right style="thin">
        <x:color rgb="FFD8DEE8"/>
      </x:right>
    </x:border>
    <x:border>
      <x:left style="thin">
        <x:color rgb="FFD8DEE8"/>
      </x:left>
      <x:bottom style="thin">
        <x:color rgb="FFD8DEE8"/>
      </x:bottom>
    </x:border>
    <x:border>
      <x:bottom style="thin">
        <x:color rgb="FFD8DEE8"/>
      </x:bottom>
    </x:border>
    <x:border>
      <x:right style="thin">
        <x:color rgb="FFD8DEE8"/>
      </x:right>
      <x:bottom style="thin">
        <x:color rgb="FFD8DEE8"/>
      </x:bottom>
    </x:border>
    <x:border>
      <x:right style="thin">
        <x:color rgb="FF2D3949"/>
      </x:right>
    </x:border>
    <x:border>
      <x:left style="thin">
        <x:color rgb="FF2D3949"/>
      </x:left>
      <x:right style="thin">
        <x:color rgb="FF2D3949"/>
      </x:right>
    </x:border>
    <x:border>
      <x:left style="thin">
        <x:color rgb="FF2D3949"/>
      </x:left>
    </x:border>
    <x:border>
      <x:top style="thin">
        <x:color rgb="FFD8DEE8"/>
      </x:top>
      <x:bottom style="thin">
        <x:color rgb="FFD8DEE8"/>
      </x:bottom>
    </x:border>
    <x:border>
      <x:left style="thin">
        <x:color rgb="FFE7CF96"/>
      </x:left>
      <x:top style="thin">
        <x:color rgb="FFE7CF96"/>
      </x:top>
    </x:border>
    <x:border>
      <x:top style="thin">
        <x:color rgb="FFE7CF96"/>
      </x:top>
    </x:border>
    <x:border>
      <x:right style="thin">
        <x:color rgb="FFE7CF96"/>
      </x:right>
      <x:top style="thin">
        <x:color rgb="FFE7CF96"/>
      </x:top>
    </x:border>
    <x:border>
      <x:left style="thin">
        <x:color rgb="FFE7CF96"/>
      </x:left>
    </x:border>
    <x:border>
      <x:right style="thin">
        <x:color rgb="FFE7CF96"/>
      </x:right>
    </x:border>
    <x:border>
      <x:left style="thin">
        <x:color rgb="FFE7CF96"/>
      </x:left>
      <x:bottom style="thin">
        <x:color rgb="FFE7CF96"/>
      </x:bottom>
    </x:border>
    <x:border>
      <x:bottom style="thin">
        <x:color rgb="FFE7CF96"/>
      </x:bottom>
    </x:border>
    <x:border>
      <x:right style="thin">
        <x:color rgb="FFE7CF96"/>
      </x:right>
      <x:bottom style="thin">
        <x:color rgb="FFE7CF96"/>
      </x:bottom>
    </x:border>
    <x:border>
      <x:left style="thin">
        <x:color rgb="FFC5D6E9"/>
      </x:left>
      <x:top style="thin">
        <x:color rgb="FFC5D6E9"/>
      </x:top>
    </x:border>
    <x:border>
      <x:top style="thin">
        <x:color rgb="FFC5D6E9"/>
      </x:top>
    </x:border>
    <x:border>
      <x:right style="thin">
        <x:color rgb="FFC5D6E9"/>
      </x:right>
      <x:top style="thin">
        <x:color rgb="FFC5D6E9"/>
      </x:top>
    </x:border>
    <x:border>
      <x:left style="thin">
        <x:color rgb="FFC5D6E9"/>
      </x:left>
      <x:bottom style="thin">
        <x:color rgb="FFC5D6E9"/>
      </x:bottom>
    </x:border>
    <x:border>
      <x:bottom style="thin">
        <x:color rgb="FFC5D6E9"/>
      </x:bottom>
    </x:border>
    <x:border>
      <x:right style="thin">
        <x:color rgb="FFC5D6E9"/>
      </x:right>
      <x:bottom style="thin">
        <x:color rgb="FFC5D6E9"/>
      </x:bottom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 style="thin">
        <x:color rgb="FFD8DEE8"/>
      </x:bottom>
    </x:border>
  </x:borders>
  <x:cellStyleXfs count="1">
    <x:xf numFmtId="0" fontId="0" fillId="0" borderId="0"/>
  </x:cellStyleXfs>
  <x:cellXfs count="20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vertical="center" wrapText="1"/>
    </x:xf>
    <x:xf numFmtId="0" fontId="6" fillId="2" borderId="10" xfId="0" applyNumberFormat="1" applyFont="1" applyFill="1" applyBorder="1" applyAlignment="1">
      <x:alignment vertical="center" wrapText="1"/>
    </x:xf>
    <x:xf numFmtId="0" fontId="6" fillId="2" borderId="1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7" xfId="0" applyNumberFormat="1" applyFont="1" applyFill="1" applyBorder="1"/>
    <x:xf numFmtId="0" fontId="7" fillId="5" borderId="12" xfId="0" applyNumberFormat="1" applyFont="1" applyFill="1" applyBorder="1"/>
    <x:xf numFmtId="0" fontId="7" fillId="5" borderId="7" xfId="0" applyNumberFormat="1" applyFont="1" applyFill="1" applyBorder="1" applyAlignment="1">
      <x:alignment wrapText="1"/>
    </x:xf>
    <x:xf numFmtId="0" fontId="7" fillId="5" borderId="12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vertical="top" wrapText="1"/>
    </x:xf>
    <x:xf numFmtId="0" fontId="7" fillId="5" borderId="12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8" fillId="5" borderId="12" xfId="0" applyNumberFormat="1" applyFont="1" applyFill="1" applyBorder="1" applyAlignment="1">
      <x:alignment vertical="top" wrapText="1"/>
    </x:xf>
    <x:xf numFmtId="0" fontId="7" fillId="6" borderId="12" xfId="0" applyNumberFormat="1" applyFont="1" applyFill="1" applyBorder="1" applyAlignment="1">
      <x:alignment vertical="top" wrapText="1"/>
    </x:xf>
    <x:xf numFmtId="200" fontId="7" fillId="6" borderId="12" xfId="0" applyNumberFormat="1" applyFont="1" applyFill="1" applyBorder="1" applyAlignment="1">
      <x:alignment vertical="top" wrapText="1"/>
    </x:xf>
    <x:xf numFmtId="0" fontId="7" fillId="3" borderId="12" xfId="0" applyNumberFormat="1" applyFont="1" applyFill="1" applyBorder="1" applyAlignment="1">
      <x:alignment vertical="top" wrapText="1"/>
    </x:xf>
    <x:xf numFmtId="0" fontId="7" fillId="7" borderId="12" xfId="0" applyNumberFormat="1" applyFont="1" applyFill="1" applyBorder="1" applyAlignment="1">
      <x:alignment vertical="top" wrapText="1"/>
    </x:xf>
    <x:xf numFmtId="0" fontId="7" fillId="8" borderId="1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/>
    <x:xf numFmtId="0" fontId="10" fillId="6" borderId="13" xfId="0" applyNumberFormat="1" applyFont="1" applyFill="1" applyBorder="1"/>
    <x:xf numFmtId="0" fontId="10" fillId="6" borderId="14" xfId="0" applyNumberFormat="1" applyFont="1" applyFill="1" applyBorder="1"/>
    <x:xf numFmtId="0" fontId="10" fillId="6" borderId="15" xfId="0" applyNumberFormat="1" applyFont="1" applyFill="1" applyBorder="1"/>
    <x:xf numFmtId="0" fontId="10" fillId="6" borderId="16" xfId="0" applyNumberFormat="1" applyFont="1" applyFill="1" applyBorder="1"/>
    <x:xf numFmtId="0" fontId="10" fillId="6" borderId="17" xfId="0" applyNumberFormat="1" applyFont="1" applyFill="1" applyBorder="1"/>
    <x:xf numFmtId="0" fontId="10" fillId="6" borderId="18" xfId="0" applyNumberFormat="1" applyFont="1" applyFill="1" applyBorder="1"/>
    <x:xf numFmtId="0" fontId="10" fillId="6" borderId="19" xfId="0" applyNumberFormat="1" applyFont="1" applyFill="1" applyBorder="1"/>
    <x:xf numFmtId="0" fontId="10" fillId="6" borderId="20" xfId="0" applyNumberFormat="1" applyFont="1" applyFill="1" applyBorder="1"/>
    <x:xf numFmtId="0" fontId="10" fillId="6" borderId="13" xfId="0" applyNumberFormat="1" applyFont="1" applyFill="1" applyBorder="1" applyAlignment="1">
      <x:alignment wrapText="1"/>
    </x:xf>
    <x:xf numFmtId="0" fontId="10" fillId="6" borderId="14" xfId="0" applyNumberFormat="1" applyFont="1" applyFill="1" applyBorder="1" applyAlignment="1">
      <x:alignment wrapText="1"/>
    </x:xf>
    <x:xf numFmtId="0" fontId="10" fillId="6" borderId="15" xfId="0" applyNumberFormat="1" applyFont="1" applyFill="1" applyBorder="1" applyAlignment="1">
      <x:alignment wrapText="1"/>
    </x:xf>
    <x:xf numFmtId="0" fontId="10" fillId="6" borderId="16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wrapText="1"/>
    </x:xf>
    <x:xf numFmtId="0" fontId="10" fillId="6" borderId="17" xfId="0" applyNumberFormat="1" applyFont="1" applyFill="1" applyBorder="1" applyAlignment="1">
      <x:alignment wrapText="1"/>
    </x:xf>
    <x:xf numFmtId="0" fontId="10" fillId="6" borderId="18" xfId="0" applyNumberFormat="1" applyFont="1" applyFill="1" applyBorder="1" applyAlignment="1">
      <x:alignment wrapText="1"/>
    </x:xf>
    <x:xf numFmtId="0" fontId="10" fillId="6" borderId="19" xfId="0" applyNumberFormat="1" applyFont="1" applyFill="1" applyBorder="1" applyAlignment="1">
      <x:alignment wrapText="1"/>
    </x:xf>
    <x:xf numFmtId="0" fontId="10" fillId="6" borderId="20" xfId="0" applyNumberFormat="1" applyFont="1" applyFill="1" applyBorder="1" applyAlignment="1">
      <x:alignment wrapText="1"/>
    </x:xf>
    <x:xf numFmtId="0" fontId="10" fillId="6" borderId="13" xfId="0" applyNumberFormat="1" applyFont="1" applyFill="1" applyBorder="1" applyAlignment="1">
      <x:alignment vertical="center" wrapText="1"/>
    </x:xf>
    <x:xf numFmtId="0" fontId="10" fillId="6" borderId="14" xfId="0" applyNumberFormat="1" applyFont="1" applyFill="1" applyBorder="1" applyAlignment="1">
      <x:alignment vertical="center" wrapText="1"/>
    </x:xf>
    <x:xf numFmtId="0" fontId="10" fillId="6" borderId="15" xfId="0" applyNumberFormat="1" applyFont="1" applyFill="1" applyBorder="1" applyAlignment="1">
      <x:alignment vertical="center" wrapText="1"/>
    </x:xf>
    <x:xf numFmtId="0" fontId="10" fillId="6" borderId="16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17" xfId="0" applyNumberFormat="1" applyFont="1" applyFill="1" applyBorder="1" applyAlignment="1">
      <x:alignment vertical="center" wrapText="1"/>
    </x:xf>
    <x:xf numFmtId="0" fontId="10" fillId="6" borderId="18" xfId="0" applyNumberFormat="1" applyFont="1" applyFill="1" applyBorder="1" applyAlignment="1">
      <x:alignment vertical="center" wrapText="1"/>
    </x:xf>
    <x:xf numFmtId="0" fontId="10" fillId="6" borderId="19" xfId="0" applyNumberFormat="1" applyFont="1" applyFill="1" applyBorder="1" applyAlignment="1">
      <x:alignment vertical="center" wrapText="1"/>
    </x:xf>
    <x:xf numFmtId="0" fontId="10" fillId="6" borderId="2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/>
    <x:xf numFmtId="0" fontId="11" fillId="3" borderId="21" xfId="0" applyNumberFormat="1" applyFont="1" applyFill="1" applyBorder="1"/>
    <x:xf numFmtId="0" fontId="11" fillId="3" borderId="22" xfId="0" applyNumberFormat="1" applyFont="1" applyFill="1" applyBorder="1"/>
    <x:xf numFmtId="0" fontId="11" fillId="3" borderId="23" xfId="0" applyNumberFormat="1" applyFont="1" applyFill="1" applyBorder="1"/>
    <x:xf numFmtId="0" fontId="11" fillId="3" borderId="24" xfId="0" applyNumberFormat="1" applyFont="1" applyFill="1" applyBorder="1"/>
    <x:xf numFmtId="0" fontId="11" fillId="3" borderId="25" xfId="0" applyNumberFormat="1" applyFont="1" applyFill="1" applyBorder="1"/>
    <x:xf numFmtId="0" fontId="11" fillId="3" borderId="26" xfId="0" applyNumberFormat="1" applyFont="1" applyFill="1" applyBorder="1"/>
    <x:xf numFmtId="0" fontId="11" fillId="3" borderId="21" xfId="0" applyNumberFormat="1" applyFont="1" applyFill="1" applyBorder="1" applyAlignment="1">
      <x:alignment wrapText="1"/>
    </x:xf>
    <x:xf numFmtId="0" fontId="11" fillId="3" borderId="22" xfId="0" applyNumberFormat="1" applyFont="1" applyFill="1" applyBorder="1" applyAlignment="1">
      <x:alignment wrapText="1"/>
    </x:xf>
    <x:xf numFmtId="0" fontId="11" fillId="3" borderId="23" xfId="0" applyNumberFormat="1" applyFont="1" applyFill="1" applyBorder="1" applyAlignment="1">
      <x:alignment wrapText="1"/>
    </x:xf>
    <x:xf numFmtId="0" fontId="11" fillId="3" borderId="24" xfId="0" applyNumberFormat="1" applyFont="1" applyFill="1" applyBorder="1" applyAlignment="1">
      <x:alignment wrapText="1"/>
    </x:xf>
    <x:xf numFmtId="0" fontId="11" fillId="3" borderId="25" xfId="0" applyNumberFormat="1" applyFont="1" applyFill="1" applyBorder="1" applyAlignment="1">
      <x:alignment wrapText="1"/>
    </x:xf>
    <x:xf numFmtId="0" fontId="11" fillId="3" borderId="26" xfId="0" applyNumberFormat="1" applyFont="1" applyFill="1" applyBorder="1" applyAlignment="1">
      <x:alignment wrapText="1"/>
    </x:xf>
    <x:xf numFmtId="0" fontId="11" fillId="3" borderId="21" xfId="0" applyNumberFormat="1" applyFont="1" applyFill="1" applyBorder="1" applyAlignment="1">
      <x:alignment vertical="center" wrapText="1"/>
    </x:xf>
    <x:xf numFmtId="0" fontId="11" fillId="3" borderId="22" xfId="0" applyNumberFormat="1" applyFont="1" applyFill="1" applyBorder="1" applyAlignment="1">
      <x:alignment vertical="center" wrapText="1"/>
    </x:xf>
    <x:xf numFmtId="0" fontId="11" fillId="3" borderId="23" xfId="0" applyNumberFormat="1" applyFont="1" applyFill="1" applyBorder="1" applyAlignment="1">
      <x:alignment vertical="center" wrapText="1"/>
    </x:xf>
    <x:xf numFmtId="0" fontId="11" fillId="3" borderId="24" xfId="0" applyNumberFormat="1" applyFont="1" applyFill="1" applyBorder="1" applyAlignment="1">
      <x:alignment vertical="center" wrapText="1"/>
    </x:xf>
    <x:xf numFmtId="0" fontId="11" fillId="3" borderId="25" xfId="0" applyNumberFormat="1" applyFont="1" applyFill="1" applyBorder="1" applyAlignment="1">
      <x:alignment vertical="center" wrapText="1"/>
    </x:xf>
    <x:xf numFmtId="0" fontId="11" fillId="3" borderId="26" xfId="0" applyNumberFormat="1" applyFont="1" applyFill="1" applyBorder="1" applyAlignment="1">
      <x:alignment vertical="center" wrapText="1"/>
    </x:xf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vertical="top" wrapText="1"/>
    </x:xf>
    <x:xf numFmtId="0" fontId="7" fillId="4" borderId="12" xfId="0" applyNumberFormat="1" applyFont="1" applyFill="1" applyBorder="1" applyAlignment="1">
      <x:alignment vertical="top" wrapText="1"/>
    </x:xf>
    <x:xf numFmtId="200" fontId="7" fillId="5" borderId="7" xfId="0" applyNumberFormat="1" applyFont="1" applyFill="1" applyBorder="1" applyAlignment="1">
      <x:alignment vertical="top" wrapText="1"/>
    </x:xf>
    <x:xf numFmtId="200" fontId="7" fillId="5" borderId="12" xfId="0" applyNumberFormat="1" applyFont="1" applyFill="1" applyBorder="1" applyAlignment="1">
      <x:alignment vertical="top" wrapText="1"/>
    </x:xf>
    <x:xf numFmtId="0" fontId="7" fillId="3" borderId="7" xfId="0" applyNumberFormat="1" applyFont="1" applyFill="1" applyBorder="1" applyAlignment="1">
      <x:alignment vertical="top" wrapText="1"/>
    </x:xf>
    <x:xf numFmtId="0" fontId="13" fillId="3" borderId="7" xfId="0" applyNumberFormat="1" applyFont="1" applyFill="1" applyBorder="1" applyAlignment="1">
      <x:alignment vertical="top" wrapText="1"/>
    </x:xf>
    <x:xf numFmtId="0" fontId="13" fillId="3" borderId="12" xfId="0" applyNumberFormat="1" applyFont="1" applyFill="1" applyBorder="1" applyAlignment="1">
      <x:alignment vertical="top" wrapText="1"/>
    </x:xf>
    <x:xf numFmtId="201" fontId="7" fillId="5" borderId="7" xfId="0" applyNumberFormat="1" applyFont="1" applyFill="1" applyBorder="1" applyAlignment="1">
      <x:alignment vertical="top" wrapText="1"/>
    </x:xf>
    <x:xf numFmtId="201" fontId="7" fillId="5" borderId="12" xfId="0" applyNumberFormat="1" applyFont="1" applyFill="1" applyBorder="1" applyAlignment="1">
      <x:alignment vertical="top" wrapText="1"/>
    </x:xf>
    <x:xf numFmtId="202" fontId="13" fillId="3" borderId="7" xfId="0" applyNumberFormat="1" applyFont="1" applyFill="1" applyBorder="1" applyAlignment="1">
      <x:alignment vertical="top" wrapText="1"/>
    </x:xf>
    <x:xf numFmtId="202" fontId="13" fillId="3" borderId="12" xfId="0" applyNumberFormat="1" applyFont="1" applyFill="1" applyBorder="1" applyAlignment="1">
      <x:alignment vertical="top" wrapText="1"/>
    </x:xf>
    <x:xf numFmtId="203" fontId="7" fillId="5" borderId="7" xfId="0" applyNumberFormat="1" applyFont="1" applyFill="1" applyBorder="1" applyAlignment="1">
      <x:alignment vertical="top" wrapText="1"/>
    </x:xf>
    <x:xf numFmtId="203" fontId="7" fillId="5" borderId="12" xfId="0" applyNumberFormat="1" applyFont="1" applyFill="1" applyBorder="1" applyAlignment="1">
      <x:alignment vertical="top" wrapText="1"/>
    </x:xf>
    <x:xf numFmtId="204" fontId="13" fillId="3" borderId="7" xfId="0" applyNumberFormat="1" applyFont="1" applyFill="1" applyBorder="1" applyAlignment="1">
      <x:alignment vertical="top" wrapText="1"/>
    </x:xf>
    <x:xf numFmtId="204" fontId="13" fillId="3" borderId="12" xfId="0" applyNumberFormat="1" applyFont="1" applyFill="1" applyBorder="1" applyAlignment="1">
      <x:alignment vertical="top" wrapText="1"/>
    </x:xf>
    <x:xf numFmtId="201" fontId="13" fillId="3" borderId="7" xfId="0" applyNumberFormat="1" applyFont="1" applyFill="1" applyBorder="1" applyAlignment="1">
      <x:alignment vertical="top" wrapText="1"/>
    </x:xf>
    <x:xf numFmtId="201" fontId="13" fillId="3" borderId="12" xfId="0" applyNumberFormat="1" applyFont="1" applyFill="1" applyBorder="1" applyAlignment="1">
      <x:alignment vertical="top" wrapText="1"/>
    </x:xf>
    <x:xf numFmtId="202" fontId="7" fillId="5" borderId="7" xfId="0" applyNumberFormat="1" applyFont="1" applyFill="1" applyBorder="1" applyAlignment="1">
      <x:alignment vertical="top" wrapText="1"/>
    </x:xf>
    <x:xf numFmtId="202" fontId="7" fillId="5" borderId="12" xfId="0" applyNumberFormat="1" applyFont="1" applyFill="1" applyBorder="1" applyAlignment="1">
      <x:alignment vertical="top" wrapText="1"/>
    </x:xf>
    <x:xf numFmtId="203" fontId="13" fillId="3" borderId="7" xfId="0" applyNumberFormat="1" applyFont="1" applyFill="1" applyBorder="1" applyAlignment="1">
      <x:alignment vertical="top" wrapText="1"/>
    </x:xf>
    <x:xf numFmtId="203" fontId="13" fillId="3" borderId="12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/>
    <x:xf numFmtId="0" fontId="8" fillId="4" borderId="27" xfId="0" applyNumberFormat="1" applyFont="1" applyFill="1" applyBorder="1"/>
    <x:xf numFmtId="0" fontId="8" fillId="4" borderId="27" xfId="0" applyNumberFormat="1" applyFont="1" applyFill="1" applyBorder="1" applyAlignment="1">
      <x:alignment wrapText="1"/>
    </x:xf>
    <x:xf numFmtId="0" fontId="8" fillId="4" borderId="27" xfId="0" applyNumberFormat="1" applyFont="1" applyFill="1" applyBorder="1" applyAlignment="1">
      <x:alignment vertical="center" wrapText="1"/>
    </x:xf>
    <x:xf numFmtId="0" fontId="8" fillId="6" borderId="27" xfId="0" applyNumberFormat="1" applyFont="1" applyFill="1" applyBorder="1" applyAlignment="1">
      <x:alignment vertical="center" wrapText="1"/>
    </x:xf>
    <x:xf numFmtId="0" fontId="14" fillId="6" borderId="27" xfId="0" applyNumberFormat="1" applyFont="1" applyFill="1" applyBorder="1" applyAlignment="1">
      <x:alignment vertical="center" wrapText="1"/>
    </x:xf>
    <x:xf numFmtId="200" fontId="14" fillId="6" borderId="27" xfId="0" applyNumberFormat="1" applyFont="1" applyFill="1" applyBorder="1" applyAlignment="1">
      <x:alignment vertical="center" wrapText="1"/>
    </x:xf>
    <x:xf numFmtId="200" fontId="8" fillId="4" borderId="27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vertical="center"/>
    </x:xf>
    <x:xf numFmtId="0" fontId="16" fillId="5" borderId="0" xfId="0" applyNumberFormat="1" applyFont="1" applyFill="1" applyBorder="1"/>
    <x:xf numFmtId="0" fontId="16" fillId="5" borderId="21" xfId="0" applyNumberFormat="1" applyFont="1" applyFill="1" applyBorder="1"/>
    <x:xf numFmtId="0" fontId="16" fillId="5" borderId="23" xfId="0" applyNumberFormat="1" applyFont="1" applyFill="1" applyBorder="1"/>
    <x:xf numFmtId="0" fontId="16" fillId="5" borderId="24" xfId="0" applyNumberFormat="1" applyFont="1" applyFill="1" applyBorder="1"/>
    <x:xf numFmtId="0" fontId="16" fillId="5" borderId="26" xfId="0" applyNumberFormat="1" applyFont="1" applyFill="1" applyBorder="1"/>
    <x:xf numFmtId="0" fontId="16" fillId="5" borderId="21" xfId="0" applyNumberFormat="1" applyFont="1" applyFill="1" applyBorder="1" applyAlignment="1">
      <x:alignment vertical="center"/>
    </x:xf>
    <x:xf numFmtId="0" fontId="16" fillId="5" borderId="23" xfId="0" applyNumberFormat="1" applyFont="1" applyFill="1" applyBorder="1" applyAlignment="1">
      <x:alignment vertical="center"/>
    </x:xf>
    <x:xf numFmtId="0" fontId="16" fillId="5" borderId="24" xfId="0" applyNumberFormat="1" applyFont="1" applyFill="1" applyBorder="1" applyAlignment="1">
      <x:alignment vertical="center"/>
    </x:xf>
    <x:xf numFmtId="0" fontId="16" fillId="5" borderId="26" xfId="0" applyNumberFormat="1" applyFont="1" applyFill="1" applyBorder="1" applyAlignment="1">
      <x:alignment vertical="center"/>
    </x:xf>
    <x:xf numFmtId="204" fontId="16" fillId="5" borderId="21" xfId="0" applyNumberFormat="1" applyFont="1" applyFill="1" applyBorder="1" applyAlignment="1">
      <x:alignment vertical="center"/>
    </x:xf>
    <x:xf numFmtId="204" fontId="16" fillId="5" borderId="23" xfId="0" applyNumberFormat="1" applyFont="1" applyFill="1" applyBorder="1" applyAlignment="1">
      <x:alignment vertical="center"/>
    </x:xf>
    <x:xf numFmtId="204" fontId="16" fillId="5" borderId="24" xfId="0" applyNumberFormat="1" applyFont="1" applyFill="1" applyBorder="1" applyAlignment="1">
      <x:alignment vertical="center"/>
    </x:xf>
    <x:xf numFmtId="204" fontId="16" fillId="5" borderId="26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/>
    <x:xf numFmtId="0" fontId="17" fillId="5" borderId="24" xfId="0" applyNumberFormat="1" applyFont="1" applyFill="1" applyBorder="1"/>
    <x:xf numFmtId="0" fontId="17" fillId="5" borderId="26" xfId="0" applyNumberFormat="1" applyFont="1" applyFill="1" applyBorder="1"/>
    <x:xf numFmtId="0" fontId="17" fillId="5" borderId="24" xfId="0" applyNumberFormat="1" applyFont="1" applyFill="1" applyBorder="1" applyAlignment="1">
      <x:alignment wrapText="1"/>
    </x:xf>
    <x:xf numFmtId="0" fontId="17" fillId="5" borderId="26" xfId="0" applyNumberFormat="1" applyFont="1" applyFill="1" applyBorder="1" applyAlignment="1">
      <x:alignment wrapText="1"/>
    </x:xf>
    <x:xf numFmtId="0" fontId="17" fillId="5" borderId="24" xfId="0" applyNumberFormat="1" applyFont="1" applyFill="1" applyBorder="1" applyAlignment="1">
      <x:alignment vertical="top" wrapText="1"/>
    </x:xf>
    <x:xf numFmtId="0" fontId="17" fillId="5" borderId="26" xfId="0" applyNumberFormat="1" applyFont="1" applyFill="1" applyBorder="1" applyAlignment="1">
      <x:alignment vertical="top" wrapText="1"/>
    </x:xf>
    <x:xf numFmtId="203" fontId="16" fillId="5" borderId="21" xfId="0" applyNumberFormat="1" applyFont="1" applyFill="1" applyBorder="1" applyAlignment="1">
      <x:alignment vertical="center"/>
    </x:xf>
    <x:xf numFmtId="203" fontId="16" fillId="5" borderId="23" xfId="0" applyNumberFormat="1" applyFont="1" applyFill="1" applyBorder="1" applyAlignment="1">
      <x:alignment vertical="center"/>
    </x:xf>
    <x:xf numFmtId="203" fontId="16" fillId="5" borderId="24" xfId="0" applyNumberFormat="1" applyFont="1" applyFill="1" applyBorder="1" applyAlignment="1">
      <x:alignment vertical="center"/>
    </x:xf>
    <x:xf numFmtId="203" fontId="16" fillId="5" borderId="26" xfId="0" applyNumberFormat="1" applyFont="1" applyFill="1" applyBorder="1" applyAlignment="1">
      <x:alignment vertical="center"/>
    </x:xf>
    <x:xf numFmtId="205" fontId="7" fillId="5" borderId="12" xfId="0" applyNumberFormat="1" applyFont="1" applyFill="1" applyBorder="1" applyAlignment="1">
      <x:alignment vertical="top" wrapText="1"/>
    </x:xf>
    <x:xf numFmtId="206" fontId="7" fillId="5" borderId="12" xfId="0" applyNumberFormat="1" applyFont="1" applyFill="1" applyBorder="1" applyAlignment="1">
      <x:alignment vertical="top" wrapText="1"/>
    </x:xf>
    <x:xf numFmtId="204" fontId="7" fillId="5" borderId="12" xfId="0" applyNumberFormat="1" applyFont="1" applyFill="1" applyBorder="1" applyAlignment="1">
      <x:alignment vertical="top" wrapText="1"/>
    </x:xf>
    <x:xf numFmtId="203" fontId="7" fillId="3" borderId="7" xfId="0" applyNumberFormat="1" applyFont="1" applyFill="1" applyBorder="1" applyAlignment="1">
      <x:alignment vertical="top" wrapText="1"/>
    </x:xf>
    <x:xf numFmtId="205" fontId="7" fillId="3" borderId="12" xfId="0" applyNumberFormat="1" applyFont="1" applyFill="1" applyBorder="1" applyAlignment="1">
      <x:alignment vertical="top" wrapText="1"/>
    </x:xf>
    <x:xf numFmtId="203" fontId="7" fillId="3" borderId="12" xfId="0" applyNumberFormat="1" applyFont="1" applyFill="1" applyBorder="1" applyAlignment="1">
      <x:alignment vertical="top" wrapText="1"/>
    </x:xf>
    <x:xf numFmtId="205" fontId="13" fillId="3" borderId="12" xfId="0" applyNumberFormat="1" applyFont="1" applyFill="1" applyBorder="1" applyAlignment="1">
      <x:alignment vertical="top" wrapText="1"/>
    </x:xf>
    <x:xf numFmtId="206" fontId="7" fillId="3" borderId="12" xfId="0" applyNumberFormat="1" applyFont="1" applyFill="1" applyBorder="1" applyAlignment="1">
      <x:alignment vertical="top" wrapText="1"/>
    </x:xf>
    <x:xf numFmtId="204" fontId="7" fillId="3" borderId="12" xfId="0" applyNumberFormat="1" applyFont="1" applyFill="1" applyBorder="1" applyAlignment="1">
      <x:alignment vertical="top" wrapText="1"/>
    </x:xf>
    <x:xf numFmtId="206" fontId="13" fillId="3" borderId="12" xfId="0" applyNumberFormat="1" applyFont="1" applyFill="1" applyBorder="1" applyAlignment="1">
      <x:alignment vertical="top" wrapText="1"/>
    </x:xf>
    <x:xf numFmtId="0" fontId="18" fillId="6" borderId="0" xfId="0" applyNumberFormat="1" applyFont="1" applyFill="1" applyBorder="1"/>
    <x:xf numFmtId="0" fontId="18" fillId="6" borderId="13" xfId="0" applyNumberFormat="1" applyFont="1" applyFill="1" applyBorder="1"/>
    <x:xf numFmtId="0" fontId="18" fillId="6" borderId="14" xfId="0" applyNumberFormat="1" applyFont="1" applyFill="1" applyBorder="1"/>
    <x:xf numFmtId="0" fontId="18" fillId="6" borderId="15" xfId="0" applyNumberFormat="1" applyFont="1" applyFill="1" applyBorder="1"/>
    <x:xf numFmtId="0" fontId="18" fillId="6" borderId="18" xfId="0" applyNumberFormat="1" applyFont="1" applyFill="1" applyBorder="1"/>
    <x:xf numFmtId="0" fontId="18" fillId="6" borderId="19" xfId="0" applyNumberFormat="1" applyFont="1" applyFill="1" applyBorder="1"/>
    <x:xf numFmtId="0" fontId="18" fillId="6" borderId="20" xfId="0" applyNumberFormat="1" applyFont="1" applyFill="1" applyBorder="1"/>
    <x:xf numFmtId="0" fontId="18" fillId="6" borderId="13" xfId="0" applyNumberFormat="1" applyFont="1" applyFill="1" applyBorder="1" applyAlignment="1">
      <x:alignment wrapText="1"/>
    </x:xf>
    <x:xf numFmtId="0" fontId="18" fillId="6" borderId="14" xfId="0" applyNumberFormat="1" applyFont="1" applyFill="1" applyBorder="1" applyAlignment="1">
      <x:alignment wrapText="1"/>
    </x:xf>
    <x:xf numFmtId="0" fontId="18" fillId="6" borderId="15" xfId="0" applyNumberFormat="1" applyFont="1" applyFill="1" applyBorder="1" applyAlignment="1">
      <x:alignment wrapText="1"/>
    </x:xf>
    <x:xf numFmtId="0" fontId="18" fillId="6" borderId="18" xfId="0" applyNumberFormat="1" applyFont="1" applyFill="1" applyBorder="1" applyAlignment="1">
      <x:alignment wrapText="1"/>
    </x:xf>
    <x:xf numFmtId="0" fontId="18" fillId="6" borderId="19" xfId="0" applyNumberFormat="1" applyFont="1" applyFill="1" applyBorder="1" applyAlignment="1">
      <x:alignment wrapText="1"/>
    </x:xf>
    <x:xf numFmtId="0" fontId="18" fillId="6" borderId="20" xfId="0" applyNumberFormat="1" applyFont="1" applyFill="1" applyBorder="1" applyAlignment="1">
      <x:alignment wrapText="1"/>
    </x:xf>
    <x:xf numFmtId="0" fontId="18" fillId="6" borderId="13" xfId="0" applyNumberFormat="1" applyFont="1" applyFill="1" applyBorder="1" applyAlignment="1">
      <x:alignment vertical="center" wrapText="1"/>
    </x:xf>
    <x:xf numFmtId="0" fontId="18" fillId="6" borderId="14" xfId="0" applyNumberFormat="1" applyFont="1" applyFill="1" applyBorder="1" applyAlignment="1">
      <x:alignment vertical="center" wrapText="1"/>
    </x:xf>
    <x:xf numFmtId="0" fontId="18" fillId="6" borderId="15" xfId="0" applyNumberFormat="1" applyFont="1" applyFill="1" applyBorder="1" applyAlignment="1">
      <x:alignment vertical="center" wrapText="1"/>
    </x:xf>
    <x:xf numFmtId="0" fontId="18" fillId="6" borderId="18" xfId="0" applyNumberFormat="1" applyFont="1" applyFill="1" applyBorder="1" applyAlignment="1">
      <x:alignment vertical="center" wrapText="1"/>
    </x:xf>
    <x:xf numFmtId="0" fontId="18" fillId="6" borderId="19" xfId="0" applyNumberFormat="1" applyFont="1" applyFill="1" applyBorder="1" applyAlignment="1">
      <x:alignment vertical="center" wrapText="1"/>
    </x:xf>
    <x:xf numFmtId="0" fontId="18" fillId="6" borderId="2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14532D"/>
      </x:font>
      <x:fill>
        <x:patternFill patternType="solid">
          <x:bgColor rgb="FFDFF4E5"/>
        </x:patternFill>
      </x:fill>
    </x:dxf>
    <x:dxf>
      <x:font>
        <x:b/>
        <x:color rgb="FF7A4A00"/>
      </x:font>
      <x:fill>
        <x:patternFill patternType="solid">
          <x:bgColor rgb="FFFFF3D6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color rgb="FF7A4A00"/>
      </x:font>
      <x:fill>
        <x:patternFill patternType="solid">
          <x:bgColor rgb="FFFFF3D6"/>
        </x:patternFill>
      </x:fill>
    </x:dxf>
    <x:dxf>
      <x:font>
        <x:color rgb="FF7A4A00"/>
      </x:font>
      <x:fill>
        <x:patternFill patternType="solid">
          <x:bgColor rgb="FFFFF3D6"/>
        </x:patternFill>
      </x:fill>
    </x:dxf>
    <x:dxf>
      <x:font>
        <x:b/>
        <x:color rgb="FF14532D"/>
      </x:font>
      <x:fill>
        <x:patternFill patternType="solid">
          <x:bgColor rgb="FFDFF4E5"/>
        </x:patternFill>
      </x:fill>
    </x:dxf>
    <x:dxf>
      <x:font>
        <x:b/>
        <x:color rgb="FF7A4A00"/>
      </x:font>
      <x:fill>
        <x:patternFill patternType="solid">
          <x:bgColor rgb="FFFFF3D6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9B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42a5024564508" /><Relationship Type="http://schemas.openxmlformats.org/officeDocument/2006/relationships/theme" Target="/xl/theme/theme1.xml" Id="R88fb8d680a5f415b" /><Relationship Type="http://schemas.openxmlformats.org/officeDocument/2006/relationships/sharedStrings" Target="/xl/sharedStrings.xml" Id="R381ce34cc23b42ce" /><Relationship Type="http://schemas.openxmlformats.org/officeDocument/2006/relationships/worksheet" Target="/xl/worksheets/sheet1.xml" Id="Rbb2a42d2799748eb" /><Relationship Type="http://schemas.openxmlformats.org/officeDocument/2006/relationships/worksheet" Target="/xl/worksheets/sheet2.xml" Id="R65dccdc596a64c9e" /><Relationship Type="http://schemas.openxmlformats.org/officeDocument/2006/relationships/worksheet" Target="/xl/worksheets/sheet3.xml" Id="R10f05ac0807c45c1" /><Relationship Type="http://schemas.openxmlformats.org/officeDocument/2006/relationships/worksheet" Target="/xl/worksheets/sheet4.xml" Id="R71e1220dcafa493a" /><Relationship Type="http://schemas.openxmlformats.org/officeDocument/2006/relationships/worksheet" Target="/xl/worksheets/sheet5.xml" Id="Re9388bb743e645d8" /><Relationship Type="http://schemas.openxmlformats.org/officeDocument/2006/relationships/worksheet" Target="/xl/worksheets/sheet6.xml" Id="Rac87fb9f051648d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ae44bdf39f94a0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Vom reifen Kontakt zum Auftrag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Anzahl</c:v>
          </c:tx>
          <c:spPr>
            <a:solidFill xmlns:a="http://schemas.openxmlformats.org/drawingml/2006/main">
              <a:srgbClr val="FC4C01"/>
            </a:solidFill>
          </c:spPr>
          <c:cat>
            <c:strRef>
              <c:f>'MONATSREPORT'!$A$22:$A$24</c:f>
              <c:strCache>
                <c:ptCount val="0"/>
              </c:strCache>
            </c:strRef>
          </c:cat>
          <c:val>
            <c:numRef>
              <c:f>'MONATSREPORT'!$B$22:$B$24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e44bdf39f94a0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easurementPlanTable" displayName="MeasurementPlanTable" ref="A6:R106" headerRowCount="1" totalsRowCount="0" totalsRowShown="0">
  <x:autoFilter ref="A6:R106"/>
  <x:tableColumns count="18">
    <x:tableColumn id="1" name="Datentyp"/>
    <x:tableColumn id="2" name="Aktiv"/>
    <x:tableColumn id="3" name="Signal-ID"/>
    <x:tableColumn id="4" name="Messlinie"/>
    <x:tableColumn id="5" name="System"/>
    <x:tableColumn id="6" name="Region"/>
    <x:tableColumn id="7" name="Suchbegriff / Promptfamilie"/>
    <x:tableColumn id="8" name="Zielseite"/>
    <x:tableColumn id="9" name="Kampagne / Profil"/>
    <x:tableColumn id="10" name="Kontakt-Ereignis"/>
    <x:tableColumn id="11" name="Primäres Outcome"/>
    <x:tableColumn id="12" name="Conversion-Rolle"/>
    <x:tableColumn id="13" name="Attributionsregel"/>
    <x:tableColumn id="14" name="Quellsystem"/>
    <x:tableColumn id="15" name="Verantwortlich"/>
    <x:tableColumn id="16" name="Gültig von"/>
    <x:tableColumn id="17" name="Gültig bis"/>
    <x:tableColumn id="18" name="Notiz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ContactsTable" displayName="ContactsTable" ref="A6:AF306" headerRowCount="1" totalsRowCount="0" totalsRowShown="0">
  <x:autoFilter ref="A6:AF306"/>
  <x:tableColumns count="32">
    <x:tableColumn id="1" name="Datentyp"/>
    <x:tableColumn id="2" name="Lead-ID"/>
    <x:tableColumn id="3" name="Source-Event-ID"/>
    <x:tableColumn id="4" name="Submission-ID"/>
    <x:tableColumn id="5" name="Externe Record-ID"/>
    <x:tableColumn id="6" name="Eingang am"/>
    <x:tableColumn id="7" name="Kontaktaktion"/>
    <x:tableColumn id="8" name="Kontakttyp"/>
    <x:tableColumn id="9" name="Landingpage"/>
    <x:tableColumn id="10" name="Referrer-Host"/>
    <x:tableColumn id="11" name="UTM Source"/>
    <x:tableColumn id="12" name="UTM Medium"/>
    <x:tableColumn id="13" name="UTM Campaign"/>
    <x:tableColumn id="14" name="UTM Content"/>
    <x:tableColumn id="15" name="UTM Term"/>
    <x:tableColumn id="16" name="gclid"/>
    <x:tableColumn id="17" name="gbraid"/>
    <x:tableColumn id="18" name="wbraid"/>
    <x:tableColumn id="19" name="msclkid"/>
    <x:tableColumn id="20" name="Selbstauskunft Quelle"/>
    <x:tableColumn id="21" name="KI-System Selbstauskunft"/>
    <x:tableColumn id="22" name="Promptfamilie optional"/>
    <x:tableColumn id="23" name="Signal-ID"/>
    <x:tableColumn id="24" name="Quellen-Override"/>
    <x:tableColumn id="25" name="Verantwortlich"/>
    <x:tableColumn id="26" name="Reporting-Quelle"/>
    <x:tableColumn id="27" name="Messlinie"/>
    <x:tableColumn id="28" name="Attributionsbasis"/>
    <x:tableColumn id="29" name="KI beeinflusst"/>
    <x:tableColumn id="30" name="Kohortenmonat"/>
    <x:tableColumn id="31" name="Datenqualität"/>
    <x:tableColumn id="32" name="Interne Lookup-Zeile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OutcomesTable" displayName="OutcomesTable" ref="A6:Y406" headerRowCount="1" totalsRowCount="0" totalsRowShown="0">
  <x:autoFilter ref="A6:Y406"/>
  <x:tableColumns count="25">
    <x:tableColumn id="1" name="Datentyp"/>
    <x:tableColumn id="2" name="Gültig"/>
    <x:tableColumn id="3" name="Outcome-Event-ID"/>
    <x:tableColumn id="4" name="Lead-ID"/>
    <x:tableColumn id="5" name="Deal-ID"/>
    <x:tableColumn id="6" name="Ereignis am"/>
    <x:tableColumn id="7" name="Eventtyp"/>
    <x:tableColumn id="8" name="Grundcode"/>
    <x:tableColumn id="9" name="Kriterienversion"/>
    <x:tableColumn id="10" name="Wert CHF"/>
    <x:tableColumn id="11" name="Umsatzart"/>
    <x:tableColumn id="12" name="Quellsystem"/>
    <x:tableColumn id="13" name="Quell-Record-ID"/>
    <x:tableColumn id="14" name="Forschungsfreigabe"/>
    <x:tableColumn id="15" name="Datenversion"/>
    <x:tableColumn id="16" name="Verantwortlich"/>
    <x:tableColumn id="17" name="Notiz ohne PII"/>
    <x:tableColumn id="18" name="Kohortenmonat"/>
    <x:tableColumn id="19" name="Reporting-Quelle"/>
    <x:tableColumn id="20" name="Messlinie"/>
    <x:tableColumn id="21" name="Tage bis Outcome"/>
    <x:tableColumn id="22" name="Datenqualität"/>
    <x:tableColumn id="23" name="Zählwert qualifiziert"/>
    <x:tableColumn id="24" name="Zählwert gewonnen"/>
    <x:tableColumn id="25" name="Erstkontakt am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CostsTable" displayName="CostsTable" ref="A6:Q106" headerRowCount="1" totalsRowCount="0" totalsRowShown="0">
  <x:autoFilter ref="A6:Q106"/>
  <x:tableColumns count="17">
    <x:tableColumn id="1" name="Datentyp"/>
    <x:tableColumn id="2" name="Aktiv"/>
    <x:tableColumn id="3" name="Kosten-ID"/>
    <x:tableColumn id="4" name="Monatsstart"/>
    <x:tableColumn id="5" name="Reporting-Quelle"/>
    <x:tableColumn id="6" name="Signal-ID"/>
    <x:tableColumn id="7" name="Kampagne / Profil"/>
    <x:tableColumn id="8" name="Media CHF"/>
    <x:tableColumn id="9" name="Betreuung CHF"/>
    <x:tableColumn id="10" name="Setup CHF"/>
    <x:tableColumn id="11" name="Tools / Sonstiges CHF"/>
    <x:tableColumn id="12" name="Gesamtkosten CHF"/>
    <x:tableColumn id="13" name="Quellsystem"/>
    <x:tableColumn id="14" name="Quell-Record-ID"/>
    <x:tableColumn id="15" name="Verantwortlich"/>
    <x:tableColumn id="16" name="Erfasst am"/>
    <x:tableColumn id="17" name="Notiz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edf8294a84482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bff155a34a544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6464dd6c2994bc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6e6429dcda54b9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16d2a95443e9432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780000686645508" hidden="0" customWidth="1"/>
    <x:col min="2" max="2" width="27.780000686645508" hidden="0" customWidth="1"/>
    <x:col min="3" max="3" width="20" hidden="0" customWidth="1"/>
    <x:col min="4" max="4" width="16.670000076293945" hidden="0" customWidth="1"/>
    <x:col min="5" max="5" width="17.780000686645508" hidden="0" customWidth="1"/>
    <x:col min="6" max="6" width="27.219999313354492" hidden="0" customWidth="1"/>
    <x:col min="7" max="7" width="18.329999923706055" hidden="0" customWidth="1"/>
    <x:col min="8" max="8" width="17.219999313354492" hidden="0" customWidth="1"/>
    <x:col min="9" max="9" width="16.670000076293945" hidden="0" customWidth="1"/>
    <x:col min="10" max="10" width="21.110000610351562" hidden="0" customWidth="1"/>
  </x:cols>
  <x:sheetData>
    <x:row r="1" ht="28.5" customHeight="1">
      <x:c r="A1" s="4" t="str">
        <x:v>THE ZONE · SEARCH → ORDER LEDGER</x:v>
      </x:c>
      <x:c r="B1" s="4" t="str">
        <x:v>THE ZONE · SEARCH → ORDER LEDGER</x:v>
      </x:c>
      <x:c r="C1" s="4" t="str">
        <x:v>THE ZONE · SEARCH → ORDER LEDGER</x:v>
      </x:c>
      <x:c r="D1" s="4" t="str">
        <x:v>THE ZONE · SEARCH → ORDER LEDGER</x:v>
      </x:c>
      <x:c r="E1" s="4" t="str">
        <x:v>THE ZONE · SEARCH → ORDER LEDGER</x:v>
      </x:c>
      <x:c r="F1" s="4" t="str">
        <x:v>THE ZONE · SEARCH → ORDER LEDGER</x:v>
      </x:c>
      <x:c r="G1" s="4" t="str">
        <x:v>THE ZONE · SEARCH → ORDER LEDGER</x:v>
      </x:c>
      <x:c r="H1" s="4" t="str">
        <x:v>THE ZONE · SEARCH → ORDER LEDGER</x:v>
      </x:c>
      <x:c r="I1" s="4" t="str">
        <x:v>THE ZONE · SEARCH → ORDER LEDGER</x:v>
      </x:c>
      <x:c r="J1" s="4" t="str">
        <x:v>THE ZONE · SEARCH → ORDER LEDGER</x:v>
      </x:c>
    </x:row>
    <x:row r="2" ht="28.5" customHeight="1">
      <x:c r="A2" s="4" t="str">
        <x:v>THE ZONE · SEARCH → ORDER LEDGER</x:v>
      </x:c>
      <x:c r="B2" s="4" t="str">
        <x:v>THE ZONE · SEARCH → ORDER LEDGER</x:v>
      </x:c>
      <x:c r="C2" s="4" t="str">
        <x:v>THE ZONE · SEARCH → ORDER LEDGER</x:v>
      </x:c>
      <x:c r="D2" s="4" t="str">
        <x:v>THE ZONE · SEARCH → ORDER LEDGER</x:v>
      </x:c>
      <x:c r="E2" s="4" t="str">
        <x:v>THE ZONE · SEARCH → ORDER LEDGER</x:v>
      </x:c>
      <x:c r="F2" s="4" t="str">
        <x:v>THE ZONE · SEARCH → ORDER LEDGER</x:v>
      </x:c>
      <x:c r="G2" s="4" t="str">
        <x:v>THE ZONE · SEARCH → ORDER LEDGER</x:v>
      </x:c>
      <x:c r="H2" s="4" t="str">
        <x:v>THE ZONE · SEARCH → ORDER LEDGER</x:v>
      </x:c>
      <x:c r="I2" s="4" t="str">
        <x:v>THE ZONE · SEARCH → ORDER LEDGER</x:v>
      </x:c>
      <x:c r="J2" s="4" t="str">
        <x:v>THE ZONE · SEARCH → ORDER LEDGER</x:v>
      </x:c>
    </x:row>
    <x:row r="3" ht="25.5" customHeight="1">
      <x:c r="A3" s="7" t="str">
        <x:v>Version 1.0.0 · Schweizer KMU · keine Makros · keine automatische Datenübertragung</x:v>
      </x:c>
      <x:c r="B3" s="7" t="str">
        <x:v>Version 1.0.0 · Schweizer KMU · keine Makros · keine automatische Datenübertragung</x:v>
      </x:c>
      <x:c r="C3" s="7" t="str">
        <x:v>Version 1.0.0 · Schweizer KMU · keine Makros · keine automatische Datenübertragung</x:v>
      </x:c>
      <x:c r="D3" s="7" t="str">
        <x:v>Version 1.0.0 · Schweizer KMU · keine Makros · keine automatische Datenübertragung</x:v>
      </x:c>
      <x:c r="E3" s="7" t="str">
        <x:v>Version 1.0.0 · Schweizer KMU · keine Makros · keine automatische Datenübertragung</x:v>
      </x:c>
      <x:c r="F3" s="7" t="str">
        <x:v>Version 1.0.0 · Schweizer KMU · keine Makros · keine automatische Datenübertragung</x:v>
      </x:c>
      <x:c r="G3" s="7" t="str">
        <x:v>Version 1.0.0 · Schweizer KMU · keine Makros · keine automatische Datenübertragung</x:v>
      </x:c>
      <x:c r="H3" s="7" t="str">
        <x:v>Version 1.0.0 · Schweizer KMU · keine Makros · keine automatische Datenübertragung</x:v>
      </x:c>
      <x:c r="I3" s="7" t="str">
        <x:v>Version 1.0.0 · Schweizer KMU · keine Makros · keine automatische Datenübertragung</x:v>
      </x:c>
      <x:c r="J3" s="7" t="str">
        <x:v>Version 1.0.0 · Schweizer KMU · keine Makros · keine automatische Datenübertragung</x:v>
      </x:c>
    </x:row>
    <x:row r="5" ht="21" customHeight="1">
      <x:c r="A5" s="10" t="str">
        <x:v>IN 15 MINUTEN STARTKLAR</x:v>
      </x:c>
      <x:c r="B5" s="10" t="str">
        <x:v>IN 15 MINUTEN STARTKLAR</x:v>
      </x:c>
      <x:c r="C5" s="10" t="str">
        <x:v>IN 15 MINUTEN STARTKLAR</x:v>
      </x:c>
      <x:c r="D5" s="10" t="str">
        <x:v>IN 15 MINUTEN STARTKLAR</x:v>
      </x:c>
      <x:c r="E5" s="10" t="str">
        <x:v>IN 15 MINUTEN STARTKLAR</x:v>
      </x:c>
      <x:c r="F5" s="10" t="str">
        <x:v>IN 15 MINUTEN STARTKLAR</x:v>
      </x:c>
      <x:c r="G5" s="10" t="str">
        <x:v>IN 15 MINUTEN STARTKLAR</x:v>
      </x:c>
      <x:c r="H5" s="10" t="str">
        <x:v>IN 15 MINUTEN STARTKLAR</x:v>
      </x:c>
      <x:c r="I5" s="10" t="str">
        <x:v>IN 15 MINUTEN STARTKLAR</x:v>
      </x:c>
      <x:c r="J5" s="10" t="str">
        <x:v>IN 15 MINUTEN STARTKLAR</x:v>
      </x:c>
    </x:row>
    <x:row r="6" ht="27" customHeight="1">
      <x:c r="A6" s="39" t="str">
        <x:v>01</x:v>
      </x:c>
      <x:c r="B6" s="31" t="str">
        <x:v>Definitionen festlegen</x:v>
      </x:c>
      <x:c r="C6" s="32" t="str">
        <x:v>Prüfen Sie Lead, Qualifikation, Auftrag, Umsatzart und Reifefenster.</x:v>
      </x:c>
      <x:c r="D6" t="str"/>
      <x:c r="E6" s="39" t="str">
        <x:v>02</x:v>
      </x:c>
      <x:c r="F6" s="31" t="str">
        <x:v>Messlinien planen</x:v>
      </x:c>
      <x:c r="G6" s="32" t="str">
        <x:v>Google, KI und sonstige Quellen getrennt führen.</x:v>
      </x:c>
      <x:c r="H6" t="str"/>
      <x:c r="I6" s="39" t="str">
        <x:v>03</x:v>
      </x:c>
      <x:c r="J6" s="32" t="str">
        <x:v>IDs statt Personendaten</x:v>
      </x:c>
    </x:row>
    <x:row r="7" ht="27" customHeight="1">
      <x:c r="A7" s="33" t="str"/>
      <x:c r="B7" s="34" t="str">
        <x:v>START + MESSPLAN</x:v>
      </x:c>
      <x:c r="C7" s="35" t="str">
        <x:v>Verbindliche Regeln zuerst.</x:v>
      </x:c>
      <x:c r="D7" t="str"/>
      <x:c r="E7" s="33" t="str"/>
      <x:c r="F7" s="34" t="str">
        <x:v>MESSPLAN + KOSTEN</x:v>
      </x:c>
      <x:c r="G7" s="35" t="str">
        <x:v>Monat, System, Zielseite und Kosten.</x:v>
      </x:c>
      <x:c r="H7" t="str"/>
      <x:c r="I7" s="33" t="str"/>
      <x:c r="J7" s="35" t="str">
        <x:v>KONTAKTE + OUTCOMES</x:v>
      </x:c>
    </x:row>
    <x:row r="8" ht="27" customHeight="1">
      <x:c r="A8" s="40" t="str">
        <x:v>04</x:v>
      </x:c>
      <x:c r="B8" s="34" t="str">
        <x:v>Kontakte erfassen</x:v>
      </x:c>
      <x:c r="C8" s="35" t="str">
        <x:v>Nur stabile IDs, Quellen- und Kampagnensignale – keine Namen oder E-Mails.</x:v>
      </x:c>
      <x:c r="D8" t="str"/>
      <x:c r="E8" s="40" t="str">
        <x:v>05</x:v>
      </x:c>
      <x:c r="F8" s="34" t="str">
        <x:v>Outcomes anhängen</x:v>
      </x:c>
      <x:c r="G8" s="35" t="str">
        <x:v>Neue Zeile je Status- oder Umsatzereignis; bestehende Historie nicht überschreiben.</x:v>
      </x:c>
      <x:c r="H8" t="str"/>
      <x:c r="I8" s="40" t="str">
        <x:v>06</x:v>
      </x:c>
      <x:c r="J8" s="35" t="str">
        <x:v>Monatsreport lesen</x:v>
      </x:c>
    </x:row>
    <x:row r="9" ht="27" customHeight="1">
      <x:c r="A9" s="36" t="str"/>
      <x:c r="B9" s="37" t="str">
        <x:v>KONTAKTE</x:v>
      </x:c>
      <x:c r="C9" s="38" t="str">
        <x:v>`booking_start` ist kein Lead.</x:v>
      </x:c>
      <x:c r="D9" t="str"/>
      <x:c r="E9" s="36" t="str"/>
      <x:c r="F9" s="37" t="str">
        <x:v>OUTCOMES</x:v>
      </x:c>
      <x:c r="G9" s="38" t="str">
        <x:v>Qualifiziert, disqualifiziert, gewonnen, verloren und Umsatz bleiben getrennt.</x:v>
      </x:c>
      <x:c r="H9" t="str"/>
      <x:c r="I9" s="36" t="str"/>
      <x:c r="J9" s="38" t="str">
        <x:v>MONATSREPORT</x:v>
      </x:c>
    </x:row>
    <x:row r="11" ht="21" customHeight="1">
      <x:c r="A11" s="10" t="str">
        <x:v>VERBINDLICHE FUNNEL-DEFINITIONEN</x:v>
      </x:c>
      <x:c r="B11" s="10" t="str">
        <x:v>VERBINDLICHE FUNNEL-DEFINITIONEN</x:v>
      </x:c>
      <x:c r="C11" s="10" t="str">
        <x:v>VERBINDLICHE FUNNEL-DEFINITIONEN</x:v>
      </x:c>
      <x:c r="D11" s="10" t="str">
        <x:v>VERBINDLICHE FUNNEL-DEFINITIONEN</x:v>
      </x:c>
      <x:c r="E11" s="10" t="str">
        <x:v>VERBINDLICHE FUNNEL-DEFINITIONEN</x:v>
      </x:c>
      <x:c r="F11" s="10" t="str">
        <x:v>VERBINDLICHE FUNNEL-DEFINITIONEN</x:v>
      </x:c>
      <x:c r="G11" s="10" t="str">
        <x:v>VERBINDLICHE FUNNEL-DEFINITIONEN</x:v>
      </x:c>
      <x:c r="H11" s="10" t="str">
        <x:v>VERBINDLICHE FUNNEL-DEFINITIONEN</x:v>
      </x:c>
      <x:c r="I11" s="10" t="str">
        <x:v>VERBINDLICHE FUNNEL-DEFINITIONEN</x:v>
      </x:c>
      <x:c r="J11" s="10" t="str">
        <x:v>VERBINDLICHE FUNNEL-DEFINITIONEN</x:v>
      </x:c>
    </x:row>
    <x:row r="12" ht="33" customHeight="1">
      <x:c r="A12" s="48" t="str">
        <x:v>Stufe</x:v>
      </x:c>
      <x:c r="B12" s="49" t="str">
        <x:v>Zählt, wenn …</x:v>
      </x:c>
      <x:c r="C12" s="50" t="str">
        <x:v>Nicht gleichsetzen mit …</x:v>
      </x:c>
      <x:c r="E12" s="48" t="str">
        <x:v>Governance-Feld</x:v>
      </x:c>
      <x:c r="F12" s="49" t="str">
        <x:v>Startwert</x:v>
      </x:c>
      <x:c r="G12" s="50" t="str">
        <x:v>Regel</x:v>
      </x:c>
      <x:c r="I12" s="48" t="str">
        <x:v>Farblegende</x:v>
      </x:c>
      <x:c r="J12" s="50" t="str">
        <x:v>Bedeutung</x:v>
      </x:c>
    </x:row>
    <x:row r="13" ht="22.5" customHeight="1">
      <x:c r="A13" s="59" t="str">
        <x:v>Suchsignal</x:v>
      </x:c>
      <x:c r="B13" s="57" t="str">
        <x:v>ein Suchbegriff, Prompt oder Referrer dokumentiert ist</x:v>
      </x:c>
      <x:c r="C13" s="57" t="str">
        <x:v>Kontakt oder Nachfragebeweis</x:v>
      </x:c>
      <x:c r="E13" s="59" t="str">
        <x:v>Workbook-Version</x:v>
      </x:c>
      <x:c r="F13" s="57" t="str">
        <x:v>1.0.0</x:v>
      </x:c>
      <x:c r="G13" s="57" t="str">
        <x:v>Version nie still überschreiben.</x:v>
      </x:c>
      <x:c r="I13" s="57" t="str">
        <x:v>Eingabe</x:v>
      </x:c>
      <x:c r="J13" s="57" t="str">
        <x:v>Weisse Zellen: eigene Werte oder Importe.</x:v>
      </x:c>
    </x:row>
    <x:row r="14" ht="22.5" customHeight="1">
      <x:c r="A14" s="60" t="str">
        <x:v>booking_start</x:v>
      </x:c>
      <x:c r="B14" s="58" t="str">
        <x:v>ein externer Kalender geöffnet wurde</x:v>
      </x:c>
      <x:c r="C14" s="58" t="str">
        <x:v>Lead, Termin oder qualifizierte Anfrage</x:v>
      </x:c>
      <x:c r="E14" s="60" t="str">
        <x:v>Datenversion</x:v>
      </x:c>
      <x:c r="F14" s="58" t="str">
        <x:v>2026-08-29</x:v>
      </x:c>
      <x:c r="G14" s="58" t="str">
        <x:v>Bei jedem freigegebenen Export aktualisieren.</x:v>
      </x:c>
      <x:c r="I14" s="63" t="str">
        <x:v>Formel</x:v>
      </x:c>
      <x:c r="J14" s="58" t="str">
        <x:v>Blaue Zellen: automatisch berechnet, nicht überschreiben.</x:v>
      </x:c>
    </x:row>
    <x:row r="15" ht="22.5" customHeight="1">
      <x:c r="A15" s="60" t="str">
        <x:v>Lead</x:v>
      </x:c>
      <x:c r="B15" s="58" t="str">
        <x:v>`contact_received`, `appointment_booked`, eingegangener Anruf oder E-Mail serverseitig bzw. operativ bestätigt ist</x:v>
      </x:c>
      <x:c r="C15" s="58" t="str">
        <x:v>qualifizierter Lead</x:v>
      </x:c>
      <x:c r="E15" s="60" t="str">
        <x:v>Währung</x:v>
      </x:c>
      <x:c r="F15" s="58" t="str">
        <x:v>CHF</x:v>
      </x:c>
      <x:c r="G15" s="58" t="str">
        <x:v>Andere Währungen vor Import umrechnen oder getrennt führen.</x:v>
      </x:c>
      <x:c r="I15" s="61" t="str">
        <x:v>Prüfen</x:v>
      </x:c>
      <x:c r="J15" s="58" t="str">
        <x:v>Gelb: unvollständig oder noch nicht reif.</x:v>
      </x:c>
    </x:row>
    <x:row r="16" ht="22.5" customHeight="1">
      <x:c r="A16" s="60" t="str">
        <x:v>qualified_lead</x:v>
      </x:c>
      <x:c r="B16" s="58" t="str">
        <x:v>Person/Firma, Leistung und Kriterienversion nachweislich passen</x:v>
      </x:c>
      <x:c r="C16" s="58" t="str">
        <x:v>Formular, Termin oder Klick</x:v>
      </x:c>
      <x:c r="E16" s="60" t="str">
        <x:v>Zeitzone</x:v>
      </x:c>
      <x:c r="F16" s="58" t="str">
        <x:v>Europe/Zurich</x:v>
      </x:c>
      <x:c r="G16" s="58" t="str">
        <x:v>Zeitpunkte nicht ohne Zeitzone vermischen.</x:v>
      </x:c>
      <x:c r="I16" s="64" t="str">
        <x:v>Bereit</x:v>
      </x:c>
      <x:c r="J16" s="58" t="str">
        <x:v>Grün: Pflichtfelder und Grundregeln erfüllt.</x:v>
      </x:c>
    </x:row>
    <x:row r="17" ht="22.5" customHeight="1">
      <x:c r="A17" s="60" t="str">
        <x:v>disqualified</x:v>
      </x:c>
      <x:c r="B17" s="58" t="str">
        <x:v>mindestens ein festgelegtes Kriterium nicht erfüllt ist</x:v>
      </x:c>
      <x:c r="C17" s="58" t="str">
        <x:v>verlorener, zuvor qualifizierter Deal</x:v>
      </x:c>
      <x:c r="E17" s="60" t="str">
        <x:v>Standard-Reifefenster</x:v>
      </x:c>
      <x:c r="F17" s="61" t="n">
        <x:v>14</x:v>
      </x:c>
      <x:c r="G17" s="58" t="str">
        <x:v>An Sales-Zyklus anpassen; Report nutzt Tage.</x:v>
      </x:c>
      <x:c r="I17" s="65" t="str">
        <x:v>Fehler</x:v>
      </x:c>
      <x:c r="J17" s="58" t="str">
        <x:v>Rot: ID, Datum, Statusfolge oder Wert prüfen.</x:v>
      </x:c>
    </x:row>
    <x:row r="18" ht="22.5" customHeight="1">
      <x:c r="A18" s="60" t="str">
        <x:v>customer_won</x:v>
      </x:c>
      <x:c r="B18" s="58" t="str">
        <x:v>der CRM-Deal gewonnen und mit Auftragswert erfasst ist</x:v>
      </x:c>
      <x:c r="C18" s="58" t="str">
        <x:v>Angebot oder mündliches Interesse</x:v>
      </x:c>
      <x:c r="E18" s="60" t="str">
        <x:v>Umsatzart</x:v>
      </x:c>
      <x:c r="F18" s="61" t="str">
        <x:v>Fakturiert</x:v>
      </x:c>
      <x:c r="G18" s="58" t="str">
        <x:v>Vereinbart, fakturiert und bezahlt nie ungefiltert summieren.</x:v>
      </x:c>
    </x:row>
    <x:row r="19" ht="22.5" customHeight="1">
      <x:c r="A19" s="60" t="str">
        <x:v>customer_lost</x:v>
      </x:c>
      <x:c r="B19" s="58" t="str">
        <x:v>eine zuvor qualifizierte Chance ohne Auftrag beendet wurde</x:v>
      </x:c>
      <x:c r="C19" s="58" t="str">
        <x:v>unpassende Anfrage</x:v>
      </x:c>
      <x:c r="E19" s="60" t="str">
        <x:v>Forschungsfreigabe</x:v>
      </x:c>
      <x:c r="F19" s="61" t="str">
        <x:v>Nein</x:v>
      </x:c>
      <x:c r="G19" s="58" t="str">
        <x:v>Standard bleibt Nein. Extern nur schriftlich freigegeben und aggregiert.</x:v>
      </x:c>
    </x:row>
    <x:row r="20" ht="22.5" customHeight="1">
      <x:c r="A20" s="60" t="str">
        <x:v>revenue_recorded</x:v>
      </x:c>
      <x:c r="B20" s="58" t="str">
        <x:v>eine klar benannte Umsatzart mit CHF-Wert verbucht ist</x:v>
      </x:c>
      <x:c r="C20" s="58" t="str">
        <x:v>Auftragswert ohne Umsatzart</x:v>
      </x:c>
      <x:c r="E20" s="60" t="str">
        <x:v>Datenverantwortung</x:v>
      </x:c>
      <x:c r="F20" s="61" t="str">
        <x:v>Organisation eintragen</x:v>
      </x:c>
      <x:c r="G20" s="58" t="str">
        <x:v>Eine verantwortliche Person benennen.</x:v>
      </x:c>
    </x:row>
    <x:row r="21" ht="22.5" customHeight="1">
      <x:c r="A21" s="60" t="str">
        <x:v>revenue_adjusted</x:v>
      </x:c>
      <x:c r="B21" s="58" t="str">
        <x:v>eine spätere Korrektur append-only dokumentiert wird</x:v>
      </x:c>
      <x:c r="C21" s="58" t="str">
        <x:v>stilles Überschreiben alter Werte</x:v>
      </x:c>
      <x:c r="E21" s="60" t="str">
        <x:v>Letzter Datenreview</x:v>
      </x:c>
      <x:c r="F21" s="62" t="n">
        <x:v>46263</x:v>
      </x:c>
      <x:c r="G21" s="58" t="str">
        <x:v>Mindestens monatlich prüfen.</x:v>
      </x:c>
    </x:row>
    <x:row r="22" ht="22.5" customHeight="1">
      <x:c r="A22" s="60" t="str">
        <x:v>Google-Linie</x:v>
      </x:c>
      <x:c r="B22" s="58" t="str">
        <x:v>Google Ads, Organic Search oder Maps der primäre Akquisitionspfad ist</x:v>
      </x:c>
      <x:c r="C22" s="58" t="str">
        <x:v>KI-Einfluss</x:v>
      </x:c>
      <x:c r="E22" s="60" t="str">
        <x:v>Personendaten</x:v>
      </x:c>
      <x:c r="F22" s="58" t="str">
        <x:v>Nicht eintragen</x:v>
      </x:c>
      <x:c r="G22" s="58" t="str">
        <x:v>Keine Namen, E-Mails, Telefone, IPs oder Nachrichtentexte.</x:v>
      </x:c>
    </x:row>
    <x:row r="23" ht="22.5" customHeight="1">
      <x:c r="A23" s="60" t="str">
        <x:v>KI-Linie</x:v>
      </x:c>
      <x:c r="B23" s="58" t="str">
        <x:v>ChatGPT, Gemini, Claude, Copilot oder AI Overview als Quelle/Einfluss dokumentiert ist</x:v>
      </x:c>
      <x:c r="C23" s="58" t="str">
        <x:v>Google-Klick</x:v>
      </x:c>
      <x:c r="E23" s="60" t="str">
        <x:v>System of Record</x:v>
      </x:c>
      <x:c r="F23" s="58" t="str">
        <x:v>CRM / Bexio</x:v>
      </x:c>
      <x:c r="G23" s="58" t="str">
        <x:v>Workbook ist Abgleich- und Reporting-Schicht, nicht führendes CRM.</x:v>
      </x:c>
    </x:row>
    <x:row r="24" ht="22.5" customHeight="1">
      <x:c r="A24" s="60" t="str">
        <x:v>Direct/Unbekannt</x:v>
      </x:c>
      <x:c r="B24" s="58" t="str">
        <x:v>keine belastbare Quelle vorhanden ist</x:v>
      </x:c>
      <x:c r="C24" s="58" t="str">
        <x:v>fehlende Nachfrage oder organische Suche</x:v>
      </x:c>
      <x:c r="E24" s="60" t="str">
        <x:v>Benchmark-Grenze</x:v>
      </x:c>
      <x:c r="F24" s="58" t="str">
        <x:v>Kein CH-Benchmark</x:v>
      </x:c>
      <x:c r="G24" s="58" t="str">
        <x:v>Beispieldaten sind weder Prognose noch Branchenwert.</x:v>
      </x:c>
    </x:row>
    <x:row r="26" ht="21" customHeight="1">
      <x:c r="A26" s="68" t="str">
        <x:v>DATENSCHUTZ UND NUTZUNGSGRENZEN</x:v>
      </x:c>
      <x:c r="B26" s="68" t="str">
        <x:v>DATENSCHUTZ UND NUTZUNGSGRENZEN</x:v>
      </x:c>
      <x:c r="C26" s="68" t="str">
        <x:v>DATENSCHUTZ UND NUTZUNGSGRENZEN</x:v>
      </x:c>
      <x:c r="D26" s="68" t="str">
        <x:v>DATENSCHUTZ UND NUTZUNGSGRENZEN</x:v>
      </x:c>
      <x:c r="E26" s="68" t="str">
        <x:v>DATENSCHUTZ UND NUTZUNGSGRENZEN</x:v>
      </x:c>
      <x:c r="F26" s="68" t="str">
        <x:v>DATENSCHUTZ UND NUTZUNGSGRENZEN</x:v>
      </x:c>
      <x:c r="G26" s="68" t="str">
        <x:v>DATENSCHUTZ UND NUTZUNGSGRENZEN</x:v>
      </x:c>
      <x:c r="H26" s="68" t="str">
        <x:v>DATENSCHUTZ UND NUTZUNGSGRENZEN</x:v>
      </x:c>
      <x:c r="I26" s="68" t="str">
        <x:v>DATENSCHUTZ UND NUTZUNGSGRENZEN</x:v>
      </x:c>
      <x:c r="J26" s="68" t="str">
        <x:v>DATENSCHUTZ UND NUTZUNGSGRENZEN</x:v>
      </x:c>
    </x:row>
    <x:row r="27" ht="19.5" customHeight="1">
      <x:c r="A27" s="87" t="str">
        <x:v>1. CRM und Bexio behalten Namen, Kontaktdaten, Deal und Buchhaltung. Dieses Workbook nutzt nur pseudonyme IDs.</x:v>
      </x:c>
      <x:c r="B27" s="88"/>
      <x:c r="C27" s="88"/>
      <x:c r="D27" s="88"/>
      <x:c r="E27" s="88"/>
      <x:c r="F27" s="88"/>
      <x:c r="G27" s="88"/>
      <x:c r="H27" s="88"/>
      <x:c r="I27" s="88"/>
      <x:c r="J27" s="89"/>
    </x:row>
    <x:row r="28" ht="19.5" customHeight="1">
      <x:c r="A28" s="90" t="str">
        <x:v>2. Keine vollständigen URLs mit Querystrings, IP-Adressen, Cookies, Chattranskripte oder Nachrichtentexte eintragen.</x:v>
      </x:c>
      <x:c r="B28" s="91"/>
      <x:c r="C28" s="91"/>
      <x:c r="D28" s="91"/>
      <x:c r="E28" s="91"/>
      <x:c r="F28" s="91"/>
      <x:c r="G28" s="91"/>
      <x:c r="H28" s="91"/>
      <x:c r="I28" s="91"/>
      <x:c r="J28" s="92"/>
    </x:row>
    <x:row r="29" ht="19.5" customHeight="1">
      <x:c r="A29" s="90" t="str">
        <x:v>3. Click-IDs bleiben intern und erscheinen nie im Monatsreport oder in einem freigegebenen Forschungsexport.</x:v>
      </x:c>
      <x:c r="B29" s="91"/>
      <x:c r="C29" s="91"/>
      <x:c r="D29" s="91"/>
      <x:c r="E29" s="91"/>
      <x:c r="F29" s="91"/>
      <x:c r="G29" s="91"/>
      <x:c r="H29" s="91"/>
      <x:c r="I29" s="91"/>
      <x:c r="J29" s="92"/>
    </x:row>
    <x:row r="30" ht="19.5" customHeight="1">
      <x:c r="A30" s="93" t="str">
        <x:v>4. Kostenlos intern nutzbar. Quelle und Version bei Weitergabe beibehalten. Keine Rechts- oder Datenschutzberatung.</x:v>
      </x:c>
      <x:c r="B30" s="94"/>
      <x:c r="C30" s="94"/>
      <x:c r="D30" s="94"/>
      <x:c r="E30" s="94"/>
      <x:c r="F30" s="94"/>
      <x:c r="G30" s="94"/>
      <x:c r="H30" s="94"/>
      <x:c r="I30" s="94"/>
      <x:c r="J30" s="95"/>
    </x:row>
    <x:row r="32">
      <x:c r="A32" s="109" t="str">
        <x:v>Methodik und aktuelle Version: https://thezone.ch/search-to-order-ledger · Herausgeber: The Zone Media GmbH, Luzern</x:v>
      </x:c>
      <x:c r="B32" s="110" t="str">
        <x:v>Methodik und aktuelle Version: https://thezone.ch/search-to-order-ledger · Herausgeber: The Zone Media GmbH, Luzern</x:v>
      </x:c>
      <x:c r="C32" s="110" t="str">
        <x:v>Methodik und aktuelle Version: https://thezone.ch/search-to-order-ledger · Herausgeber: The Zone Media GmbH, Luzern</x:v>
      </x:c>
      <x:c r="D32" s="110" t="str">
        <x:v>Methodik und aktuelle Version: https://thezone.ch/search-to-order-ledger · Herausgeber: The Zone Media GmbH, Luzern</x:v>
      </x:c>
      <x:c r="E32" s="110" t="str">
        <x:v>Methodik und aktuelle Version: https://thezone.ch/search-to-order-ledger · Herausgeber: The Zone Media GmbH, Luzern</x:v>
      </x:c>
      <x:c r="F32" s="110" t="str">
        <x:v>Methodik und aktuelle Version: https://thezone.ch/search-to-order-ledger · Herausgeber: The Zone Media GmbH, Luzern</x:v>
      </x:c>
      <x:c r="G32" s="110" t="str">
        <x:v>Methodik und aktuelle Version: https://thezone.ch/search-to-order-ledger · Herausgeber: The Zone Media GmbH, Luzern</x:v>
      </x:c>
      <x:c r="H32" s="110" t="str">
        <x:v>Methodik und aktuelle Version: https://thezone.ch/search-to-order-ledger · Herausgeber: The Zone Media GmbH, Luzern</x:v>
      </x:c>
      <x:c r="I32" s="110" t="str">
        <x:v>Methodik und aktuelle Version: https://thezone.ch/search-to-order-ledger · Herausgeber: The Zone Media GmbH, Luzern</x:v>
      </x:c>
      <x:c r="J32" s="111" t="str">
        <x:v>Methodik und aktuelle Version: https://thezone.ch/search-to-order-ledger · Herausgeber: The Zone Media GmbH, Luzern</x:v>
      </x:c>
    </x:row>
    <x:row r="33">
      <x:c r="A33" s="112" t="str">
        <x:v>Methodik und aktuelle Version: https://thezone.ch/search-to-order-ledger · Herausgeber: The Zone Media GmbH, Luzern</x:v>
      </x:c>
      <x:c r="B33" s="113" t="str">
        <x:v>Methodik und aktuelle Version: https://thezone.ch/search-to-order-ledger · Herausgeber: The Zone Media GmbH, Luzern</x:v>
      </x:c>
      <x:c r="C33" s="113" t="str">
        <x:v>Methodik und aktuelle Version: https://thezone.ch/search-to-order-ledger · Herausgeber: The Zone Media GmbH, Luzern</x:v>
      </x:c>
      <x:c r="D33" s="113" t="str">
        <x:v>Methodik und aktuelle Version: https://thezone.ch/search-to-order-ledger · Herausgeber: The Zone Media GmbH, Luzern</x:v>
      </x:c>
      <x:c r="E33" s="113" t="str">
        <x:v>Methodik und aktuelle Version: https://thezone.ch/search-to-order-ledger · Herausgeber: The Zone Media GmbH, Luzern</x:v>
      </x:c>
      <x:c r="F33" s="113" t="str">
        <x:v>Methodik und aktuelle Version: https://thezone.ch/search-to-order-ledger · Herausgeber: The Zone Media GmbH, Luzern</x:v>
      </x:c>
      <x:c r="G33" s="113" t="str">
        <x:v>Methodik und aktuelle Version: https://thezone.ch/search-to-order-ledger · Herausgeber: The Zone Media GmbH, Luzern</x:v>
      </x:c>
      <x:c r="H33" s="113" t="str">
        <x:v>Methodik und aktuelle Version: https://thezone.ch/search-to-order-ledger · Herausgeber: The Zone Media GmbH, Luzern</x:v>
      </x:c>
      <x:c r="I33" s="113" t="str">
        <x:v>Methodik und aktuelle Version: https://thezone.ch/search-to-order-ledger · Herausgeber: The Zone Media GmbH, Luzern</x:v>
      </x:c>
      <x:c r="J33" s="114" t="str">
        <x:v>Methodik und aktuelle Version: https://thezone.ch/search-to-order-ledger · Herausgeber: The Zone Media GmbH, Luzern</x:v>
      </x:c>
    </x:row>
  </x:sheetData>
  <x:mergeCells>
    <x:mergeCell ref="A1:J2"/>
    <x:mergeCell ref="A3:J3"/>
    <x:mergeCell ref="A5:J5"/>
    <x:mergeCell ref="A11:J11"/>
    <x:mergeCell ref="A26:J26"/>
    <x:mergeCell ref="A27:J27"/>
    <x:mergeCell ref="A28:J28"/>
    <x:mergeCell ref="A29:J29"/>
    <x:mergeCell ref="A30:J30"/>
    <x:mergeCell ref="A32:J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7.78000020980835" hidden="0" customWidth="1"/>
    <x:col min="3" max="3" width="16.110000610351562" hidden="0" customWidth="1"/>
    <x:col min="4" max="4" width="10.5600004196167" hidden="0" customWidth="1"/>
    <x:col min="5" max="5" width="15" hidden="0" customWidth="1"/>
    <x:col min="6" max="6" width="12.220000267028809" hidden="0" customWidth="1"/>
    <x:col min="7" max="7" width="33.33000183105469" hidden="0" customWidth="1"/>
    <x:col min="8" max="8" width="20" hidden="0" customWidth="1"/>
    <x:col min="9" max="9" width="18.889999389648438" hidden="0" customWidth="1"/>
    <x:col min="10" max="10" width="16.110000610351562" hidden="0" customWidth="1"/>
    <x:col min="11" max="11" width="16.110000610351562" hidden="0" customWidth="1"/>
    <x:col min="12" max="12" width="13.890000343322754" hidden="0" customWidth="1"/>
    <x:col min="13" max="13" width="23.329999923706055" hidden="0" customWidth="1"/>
    <x:col min="14" max="14" width="16.670000076293945" hidden="0" customWidth="1"/>
    <x:col min="15" max="15" width="14.4399995803833" hidden="0" customWidth="1"/>
    <x:col min="16" max="16" width="11.670000076293945" hidden="0" customWidth="1"/>
    <x:col min="17" max="17" width="11.670000076293945" hidden="0" customWidth="1"/>
    <x:col min="18" max="18" width="26.670000076293945" hidden="0" customWidth="1"/>
  </x:cols>
  <x:sheetData>
    <x:row r="1" ht="28.5" customHeight="1">
      <x:c r="A1" s="4" t="str">
        <x:v>01 · MESSPLAN</x:v>
      </x:c>
      <x:c r="B1" s="4" t="str">
        <x:v>01 · MESSPLAN</x:v>
      </x:c>
      <x:c r="C1" s="4" t="str">
        <x:v>01 · MESSPLAN</x:v>
      </x:c>
      <x:c r="D1" s="4" t="str">
        <x:v>01 · MESSPLAN</x:v>
      </x:c>
      <x:c r="E1" s="4" t="str">
        <x:v>01 · MESSPLAN</x:v>
      </x:c>
      <x:c r="F1" s="4" t="str">
        <x:v>01 · MESSPLAN</x:v>
      </x:c>
      <x:c r="G1" s="4" t="str">
        <x:v>01 · MESSPLAN</x:v>
      </x:c>
      <x:c r="H1" s="4" t="str">
        <x:v>01 · MESSPLAN</x:v>
      </x:c>
      <x:c r="I1" s="4" t="str">
        <x:v>01 · MESSPLAN</x:v>
      </x:c>
      <x:c r="J1" s="4" t="str">
        <x:v>01 · MESSPLAN</x:v>
      </x:c>
      <x:c r="K1" s="4" t="str">
        <x:v>01 · MESSPLAN</x:v>
      </x:c>
      <x:c r="L1" s="4" t="str">
        <x:v>01 · MESSPLAN</x:v>
      </x:c>
      <x:c r="M1" s="4" t="str">
        <x:v>01 · MESSPLAN</x:v>
      </x:c>
      <x:c r="N1" s="4" t="str">
        <x:v>01 · MESSPLAN</x:v>
      </x:c>
      <x:c r="O1" s="4" t="str">
        <x:v>01 · MESSPLAN</x:v>
      </x:c>
      <x:c r="P1" s="4" t="str">
        <x:v>01 · MESSPLAN</x:v>
      </x:c>
      <x:c r="Q1" s="4" t="str">
        <x:v>01 · MESSPLAN</x:v>
      </x:c>
      <x:c r="R1" s="4" t="str">
        <x:v>01 · MESSPLAN</x:v>
      </x:c>
    </x:row>
    <x:row r="2" ht="28.5" customHeight="1">
      <x:c r="A2" s="4" t="str">
        <x:v>01 · MESSPLAN</x:v>
      </x:c>
      <x:c r="B2" s="4" t="str">
        <x:v>01 · MESSPLAN</x:v>
      </x:c>
      <x:c r="C2" s="4" t="str">
        <x:v>01 · MESSPLAN</x:v>
      </x:c>
      <x:c r="D2" s="4" t="str">
        <x:v>01 · MESSPLAN</x:v>
      </x:c>
      <x:c r="E2" s="4" t="str">
        <x:v>01 · MESSPLAN</x:v>
      </x:c>
      <x:c r="F2" s="4" t="str">
        <x:v>01 · MESSPLAN</x:v>
      </x:c>
      <x:c r="G2" s="4" t="str">
        <x:v>01 · MESSPLAN</x:v>
      </x:c>
      <x:c r="H2" s="4" t="str">
        <x:v>01 · MESSPLAN</x:v>
      </x:c>
      <x:c r="I2" s="4" t="str">
        <x:v>01 · MESSPLAN</x:v>
      </x:c>
      <x:c r="J2" s="4" t="str">
        <x:v>01 · MESSPLAN</x:v>
      </x:c>
      <x:c r="K2" s="4" t="str">
        <x:v>01 · MESSPLAN</x:v>
      </x:c>
      <x:c r="L2" s="4" t="str">
        <x:v>01 · MESSPLAN</x:v>
      </x:c>
      <x:c r="M2" s="4" t="str">
        <x:v>01 · MESSPLAN</x:v>
      </x:c>
      <x:c r="N2" s="4" t="str">
        <x:v>01 · MESSPLAN</x:v>
      </x:c>
      <x:c r="O2" s="4" t="str">
        <x:v>01 · MESSPLAN</x:v>
      </x:c>
      <x:c r="P2" s="4" t="str">
        <x:v>01 · MESSPLAN</x:v>
      </x:c>
      <x:c r="Q2" s="4" t="str">
        <x:v>01 · MESSPLAN</x:v>
      </x:c>
      <x:c r="R2" s="4" t="str">
        <x:v>01 · MESSPLAN</x:v>
      </x:c>
    </x:row>
    <x:row r="3" ht="25.5" customHeight="1">
      <x:c r="A3" s="7" t="str">
        <x:v>Google, KI und sonstige Messlinien getrennt planen. Beispieldaten sind klar markiert.</x:v>
      </x:c>
      <x:c r="B3" s="7" t="str">
        <x:v>Google, KI und sonstige Messlinien getrennt planen. Beispieldaten sind klar markiert.</x:v>
      </x:c>
      <x:c r="C3" s="7" t="str">
        <x:v>Google, KI und sonstige Messlinien getrennt planen. Beispieldaten sind klar markiert.</x:v>
      </x:c>
      <x:c r="D3" s="7" t="str">
        <x:v>Google, KI und sonstige Messlinien getrennt planen. Beispieldaten sind klar markiert.</x:v>
      </x:c>
      <x:c r="E3" s="7" t="str">
        <x:v>Google, KI und sonstige Messlinien getrennt planen. Beispieldaten sind klar markiert.</x:v>
      </x:c>
      <x:c r="F3" s="7" t="str">
        <x:v>Google, KI und sonstige Messlinien getrennt planen. Beispieldaten sind klar markiert.</x:v>
      </x:c>
      <x:c r="G3" s="7" t="str">
        <x:v>Google, KI und sonstige Messlinien getrennt planen. Beispieldaten sind klar markiert.</x:v>
      </x:c>
      <x:c r="H3" s="7" t="str">
        <x:v>Google, KI und sonstige Messlinien getrennt planen. Beispieldaten sind klar markiert.</x:v>
      </x:c>
      <x:c r="I3" s="7" t="str">
        <x:v>Google, KI und sonstige Messlinien getrennt planen. Beispieldaten sind klar markiert.</x:v>
      </x:c>
      <x:c r="J3" s="7" t="str">
        <x:v>Google, KI und sonstige Messlinien getrennt planen. Beispieldaten sind klar markiert.</x:v>
      </x:c>
      <x:c r="K3" s="7" t="str">
        <x:v>Google, KI und sonstige Messlinien getrennt planen. Beispieldaten sind klar markiert.</x:v>
      </x:c>
      <x:c r="L3" s="7" t="str">
        <x:v>Google, KI und sonstige Messlinien getrennt planen. Beispieldaten sind klar markiert.</x:v>
      </x:c>
      <x:c r="M3" s="7" t="str">
        <x:v>Google, KI und sonstige Messlinien getrennt planen. Beispieldaten sind klar markiert.</x:v>
      </x:c>
      <x:c r="N3" s="7" t="str">
        <x:v>Google, KI und sonstige Messlinien getrennt planen. Beispieldaten sind klar markiert.</x:v>
      </x:c>
      <x:c r="O3" s="7" t="str">
        <x:v>Google, KI und sonstige Messlinien getrennt planen. Beispieldaten sind klar markiert.</x:v>
      </x:c>
      <x:c r="P3" s="7" t="str">
        <x:v>Google, KI und sonstige Messlinien getrennt planen. Beispieldaten sind klar markiert.</x:v>
      </x:c>
      <x:c r="Q3" s="7" t="str">
        <x:v>Google, KI und sonstige Messlinien getrennt planen. Beispieldaten sind klar markiert.</x:v>
      </x:c>
      <x:c r="R3" s="7" t="str">
        <x:v>Google, KI und sonstige Messlinien getrennt planen. Beispieldaten sind klar markiert.</x:v>
      </x:c>
    </x:row>
    <x:row r="5">
      <x:c r="A5" s="116" t="str">
        <x:v>Eine Zeile pro Suchsignal oder Promptfamilie. `Kontakt-Ereignis` ist der Einstieg; `Primäres Outcome` bleibt qualified_lead.</x:v>
      </x:c>
      <x:c r="B5" s="116" t="str">
        <x:v>Eine Zeile pro Suchsignal oder Promptfamilie. `Kontakt-Ereignis` ist der Einstieg; `Primäres Outcome` bleibt qualified_lead.</x:v>
      </x:c>
      <x:c r="C5" s="116" t="str">
        <x:v>Eine Zeile pro Suchsignal oder Promptfamilie. `Kontakt-Ereignis` ist der Einstieg; `Primäres Outcome` bleibt qualified_lead.</x:v>
      </x:c>
      <x:c r="D5" s="116" t="str">
        <x:v>Eine Zeile pro Suchsignal oder Promptfamilie. `Kontakt-Ereignis` ist der Einstieg; `Primäres Outcome` bleibt qualified_lead.</x:v>
      </x:c>
      <x:c r="E5" s="116" t="str">
        <x:v>Eine Zeile pro Suchsignal oder Promptfamilie. `Kontakt-Ereignis` ist der Einstieg; `Primäres Outcome` bleibt qualified_lead.</x:v>
      </x:c>
      <x:c r="F5" s="116" t="str">
        <x:v>Eine Zeile pro Suchsignal oder Promptfamilie. `Kontakt-Ereignis` ist der Einstieg; `Primäres Outcome` bleibt qualified_lead.</x:v>
      </x:c>
      <x:c r="G5" s="116" t="str">
        <x:v>Eine Zeile pro Suchsignal oder Promptfamilie. `Kontakt-Ereignis` ist der Einstieg; `Primäres Outcome` bleibt qualified_lead.</x:v>
      </x:c>
      <x:c r="H5" s="116" t="str">
        <x:v>Eine Zeile pro Suchsignal oder Promptfamilie. `Kontakt-Ereignis` ist der Einstieg; `Primäres Outcome` bleibt qualified_lead.</x:v>
      </x:c>
      <x:c r="I5" s="116" t="str">
        <x:v>Eine Zeile pro Suchsignal oder Promptfamilie. `Kontakt-Ereignis` ist der Einstieg; `Primäres Outcome` bleibt qualified_lead.</x:v>
      </x:c>
      <x:c r="J5" s="116" t="str">
        <x:v>Eine Zeile pro Suchsignal oder Promptfamilie. `Kontakt-Ereignis` ist der Einstieg; `Primäres Outcome` bleibt qualified_lead.</x:v>
      </x:c>
      <x:c r="K5" s="116" t="str">
        <x:v>Eine Zeile pro Suchsignal oder Promptfamilie. `Kontakt-Ereignis` ist der Einstieg; `Primäres Outcome` bleibt qualified_lead.</x:v>
      </x:c>
      <x:c r="L5" s="116" t="str">
        <x:v>Eine Zeile pro Suchsignal oder Promptfamilie. `Kontakt-Ereignis` ist der Einstieg; `Primäres Outcome` bleibt qualified_lead.</x:v>
      </x:c>
      <x:c r="M5" s="116" t="str">
        <x:v>Eine Zeile pro Suchsignal oder Promptfamilie. `Kontakt-Ereignis` ist der Einstieg; `Primäres Outcome` bleibt qualified_lead.</x:v>
      </x:c>
      <x:c r="N5" s="116" t="str">
        <x:v>Eine Zeile pro Suchsignal oder Promptfamilie. `Kontakt-Ereignis` ist der Einstieg; `Primäres Outcome` bleibt qualified_lead.</x:v>
      </x:c>
      <x:c r="O5" s="116" t="str">
        <x:v>Eine Zeile pro Suchsignal oder Promptfamilie. `Kontakt-Ereignis` ist der Einstieg; `Primäres Outcome` bleibt qualified_lead.</x:v>
      </x:c>
      <x:c r="P5" s="116" t="str">
        <x:v>Eine Zeile pro Suchsignal oder Promptfamilie. `Kontakt-Ereignis` ist der Einstieg; `Primäres Outcome` bleibt qualified_lead.</x:v>
      </x:c>
      <x:c r="Q5" s="116" t="str">
        <x:v>Eine Zeile pro Suchsignal oder Promptfamilie. `Kontakt-Ereignis` ist der Einstieg; `Primäres Outcome` bleibt qualified_lead.</x:v>
      </x:c>
      <x:c r="R5" s="116" t="str">
        <x:v>Eine Zeile pro Suchsignal oder Promptfamilie. `Kontakt-Ereignis` ist der Einstieg; `Primäres Outcome` bleibt qualified_lead.</x:v>
      </x:c>
    </x:row>
    <x:row r="6" ht="33" customHeight="1">
      <x:c r="A6" s="48" t="str">
        <x:v>Datentyp</x:v>
      </x:c>
      <x:c r="B6" s="49" t="str">
        <x:v>Aktiv</x:v>
      </x:c>
      <x:c r="C6" s="49" t="str">
        <x:v>Signal-ID</x:v>
      </x:c>
      <x:c r="D6" s="49" t="str">
        <x:v>Messlinie</x:v>
      </x:c>
      <x:c r="E6" s="49" t="str">
        <x:v>System</x:v>
      </x:c>
      <x:c r="F6" s="49" t="str">
        <x:v>Region</x:v>
      </x:c>
      <x:c r="G6" s="49" t="str">
        <x:v>Suchbegriff / Promptfamilie</x:v>
      </x:c>
      <x:c r="H6" s="49" t="str">
        <x:v>Zielseite</x:v>
      </x:c>
      <x:c r="I6" s="49" t="str">
        <x:v>Kampagne / Profil</x:v>
      </x:c>
      <x:c r="J6" s="49" t="str">
        <x:v>Kontakt-Ereignis</x:v>
      </x:c>
      <x:c r="K6" s="49" t="str">
        <x:v>Primäres Outcome</x:v>
      </x:c>
      <x:c r="L6" s="49" t="str">
        <x:v>Conversion-Rolle</x:v>
      </x:c>
      <x:c r="M6" s="49" t="str">
        <x:v>Attributionsregel</x:v>
      </x:c>
      <x:c r="N6" s="49" t="str">
        <x:v>Quellsystem</x:v>
      </x:c>
      <x:c r="O6" s="49" t="str">
        <x:v>Verantwortlich</x:v>
      </x:c>
      <x:c r="P6" s="49" t="str">
        <x:v>Gültig von</x:v>
      </x:c>
      <x:c r="Q6" s="49" t="str">
        <x:v>Gültig bis</x:v>
      </x:c>
      <x:c r="R6" s="50" t="str">
        <x:v>Notiz</x:v>
      </x:c>
    </x:row>
    <x:row r="7" ht="22.5" customHeight="1">
      <x:c r="A7" s="117" t="str">
        <x:v>Beispiel</x:v>
      </x:c>
      <x:c r="B7" s="57" t="str">
        <x:v>Ja</x:v>
      </x:c>
      <x:c r="C7" s="57" t="str">
        <x:v>SIG-GADS-CH-01</x:v>
      </x:c>
      <x:c r="D7" s="57" t="str">
        <x:v>Google</x:v>
      </x:c>
      <x:c r="E7" s="57" t="str">
        <x:v>Google Ads</x:v>
      </x:c>
      <x:c r="F7" s="57" t="str">
        <x:v>Schweiz</x:v>
      </x:c>
      <x:c r="G7" s="57" t="str">
        <x:v>google ads agentur schweiz</x:v>
      </x:c>
      <x:c r="H7" s="57" t="str">
        <x:v>/google-ads-agentur</x:v>
      </x:c>
      <x:c r="I7" s="57" t="str">
        <x:v>Search · Non-Brand</x:v>
      </x:c>
      <x:c r="J7" s="57" t="str">
        <x:v>contact_received</x:v>
      </x:c>
      <x:c r="K7" s="57" t="str">
        <x:v>qualified_lead</x:v>
      </x:c>
      <x:c r="L7" s="57" t="str">
        <x:v>Primär</x:v>
      </x:c>
      <x:c r="M7" s="57" t="str">
        <x:v>Click-ID vor UTM</x:v>
      </x:c>
      <x:c r="N7" s="57" t="str">
        <x:v>Google Ads</x:v>
      </x:c>
      <x:c r="O7" s="57" t="str">
        <x:v>Marketing</x:v>
      </x:c>
      <x:c r="P7" s="119" t="n">
        <x:v>46235</x:v>
      </x:c>
      <x:c r="Q7" s="119"/>
      <x:c r="R7" s="57" t="str">
        <x:v>Nur Rechenbeispiel</x:v>
      </x:c>
    </x:row>
    <x:row r="8" ht="22.5" customHeight="1">
      <x:c r="A8" s="118" t="str">
        <x:v>Beispiel</x:v>
      </x:c>
      <x:c r="B8" s="58" t="str">
        <x:v>Ja</x:v>
      </x:c>
      <x:c r="C8" s="58" t="str">
        <x:v>SIG-GORG-CH-01</x:v>
      </x:c>
      <x:c r="D8" s="58" t="str">
        <x:v>Google</x:v>
      </x:c>
      <x:c r="E8" s="58" t="str">
        <x:v>Google Organic</x:v>
      </x:c>
      <x:c r="F8" s="58" t="str">
        <x:v>Schweiz</x:v>
      </x:c>
      <x:c r="G8" s="58" t="str">
        <x:v>seo agentur schweiz</x:v>
      </x:c>
      <x:c r="H8" s="58" t="str">
        <x:v>/seo-agentur</x:v>
      </x:c>
      <x:c r="I8" s="58" t="str">
        <x:v>SEO Money Page</x:v>
      </x:c>
      <x:c r="J8" s="58" t="str">
        <x:v>contact_received</x:v>
      </x:c>
      <x:c r="K8" s="58" t="str">
        <x:v>qualified_lead</x:v>
      </x:c>
      <x:c r="L8" s="58" t="str">
        <x:v>Primär</x:v>
      </x:c>
      <x:c r="M8" s="58" t="str">
        <x:v>Referrer + Landingpage</x:v>
      </x:c>
      <x:c r="N8" s="58" t="str">
        <x:v>Search Console / CRM</x:v>
      </x:c>
      <x:c r="O8" s="58" t="str">
        <x:v>Marketing</x:v>
      </x:c>
      <x:c r="P8" s="120" t="n">
        <x:v>46235</x:v>
      </x:c>
      <x:c r="Q8" s="120"/>
      <x:c r="R8" s="58" t="str">
        <x:v>Keine Rankingprognose</x:v>
      </x:c>
    </x:row>
    <x:row r="9" ht="22.5" customHeight="1">
      <x:c r="A9" s="118" t="str">
        <x:v>Beispiel</x:v>
      </x:c>
      <x:c r="B9" s="58" t="str">
        <x:v>Ja</x:v>
      </x:c>
      <x:c r="C9" s="58" t="str">
        <x:v>SIG-GMAPS-LU-01</x:v>
      </x:c>
      <x:c r="D9" s="58" t="str">
        <x:v>Google</x:v>
      </x:c>
      <x:c r="E9" s="58" t="str">
        <x:v>Google Maps</x:v>
      </x:c>
      <x:c r="F9" s="58" t="str">
        <x:v>Luzern</x:v>
      </x:c>
      <x:c r="G9" s="58" t="str">
        <x:v>google ads agentur luzern</x:v>
      </x:c>
      <x:c r="H9" s="58" t="str">
        <x:v>/kontakt</x:v>
      </x:c>
      <x:c r="I9" s="58" t="str">
        <x:v>Google Business Profile</x:v>
      </x:c>
      <x:c r="J9" s="58" t="str">
        <x:v>call_received</x:v>
      </x:c>
      <x:c r="K9" s="58" t="str">
        <x:v>qualified_lead</x:v>
      </x:c>
      <x:c r="L9" s="58" t="str">
        <x:v>Primär</x:v>
      </x:c>
      <x:c r="M9" s="58" t="str">
        <x:v>Anrufquelle + Selbstauskunft</x:v>
      </x:c>
      <x:c r="N9" s="58" t="str">
        <x:v>Google Business Profile / CRM</x:v>
      </x:c>
      <x:c r="O9" s="58" t="str">
        <x:v>Marketing</x:v>
      </x:c>
      <x:c r="P9" s="120" t="n">
        <x:v>46235</x:v>
      </x:c>
      <x:c r="Q9" s="120"/>
      <x:c r="R9" s="58" t="str">
        <x:v>Anrufe nur operativ bestätigt</x:v>
      </x:c>
    </x:row>
    <x:row r="10" ht="22.5" customHeight="1">
      <x:c r="A10" s="118" t="str">
        <x:v>Beispiel</x:v>
      </x:c>
      <x:c r="B10" s="58" t="str">
        <x:v>Ja</x:v>
      </x:c>
      <x:c r="C10" s="58" t="str">
        <x:v>SIG-AI-CGPT-01</x:v>
      </x:c>
      <x:c r="D10" s="58" t="str">
        <x:v>KI</x:v>
      </x:c>
      <x:c r="E10" s="58" t="str">
        <x:v>ChatGPT</x:v>
      </x:c>
      <x:c r="F10" s="58" t="str">
        <x:v>Schweiz</x:v>
      </x:c>
      <x:c r="G10" s="58" t="str">
        <x:v>Welche Google Ads Agentur passt zu einem Schweizer KMU?</x:v>
      </x:c>
      <x:c r="H10" s="58" t="str">
        <x:v>/geo</x:v>
      </x:c>
      <x:c r="I10" s="58" t="str">
        <x:v>Agentur-Empfehlung</x:v>
      </x:c>
      <x:c r="J10" s="58" t="str">
        <x:v>contact_received</x:v>
      </x:c>
      <x:c r="K10" s="58" t="str">
        <x:v>qualified_lead</x:v>
      </x:c>
      <x:c r="L10" s="58" t="str">
        <x:v>Einfluss</x:v>
      </x:c>
      <x:c r="M10" s="58" t="str">
        <x:v>Selbstauskunft getrennt führen</x:v>
      </x:c>
      <x:c r="N10" s="58" t="str">
        <x:v>CRM</x:v>
      </x:c>
      <x:c r="O10" s="58" t="str">
        <x:v>Marketing</x:v>
      </x:c>
      <x:c r="P10" s="120" t="n">
        <x:v>46235</x:v>
      </x:c>
      <x:c r="Q10" s="120"/>
      <x:c r="R10" s="58" t="str">
        <x:v>KI-Einfluss ist keine Klick-Attribution</x:v>
      </x:c>
    </x:row>
    <x:row r="11" ht="22.5" customHeight="1">
      <x:c r="A11" s="118" t="str">
        <x:v>Beispiel</x:v>
      </x:c>
      <x:c r="B11" s="58" t="str">
        <x:v>Ja</x:v>
      </x:c>
      <x:c r="C11" s="58" t="str">
        <x:v>SIG-AI-GEM-01</x:v>
      </x:c>
      <x:c r="D11" s="58" t="str">
        <x:v>KI</x:v>
      </x:c>
      <x:c r="E11" s="58" t="str">
        <x:v>Gemini</x:v>
      </x:c>
      <x:c r="F11" s="58" t="str">
        <x:v>Schweiz</x:v>
      </x:c>
      <x:c r="G11" s="58" t="str">
        <x:v>SEO Agentur für Schweizer KMU</x:v>
      </x:c>
      <x:c r="H11" s="58" t="str">
        <x:v>/ki-sichtbarkeit</x:v>
      </x:c>
      <x:c r="I11" s="58" t="str">
        <x:v>Agentur-Empfehlung</x:v>
      </x:c>
      <x:c r="J11" s="58" t="str">
        <x:v>appointment_booked</x:v>
      </x:c>
      <x:c r="K11" s="58" t="str">
        <x:v>qualified_lead</x:v>
      </x:c>
      <x:c r="L11" s="58" t="str">
        <x:v>Einfluss</x:v>
      </x:c>
      <x:c r="M11" s="58" t="str">
        <x:v>Selbstauskunft getrennt führen</x:v>
      </x:c>
      <x:c r="N11" s="58" t="str">
        <x:v>CRM</x:v>
      </x:c>
      <x:c r="O11" s="58" t="str">
        <x:v>Marketing</x:v>
      </x:c>
      <x:c r="P11" s="120" t="n">
        <x:v>46235</x:v>
      </x:c>
      <x:c r="Q11" s="120"/>
      <x:c r="R11" s="58" t="str">
        <x:v>Promptfamilie statt personenbezogenem Prompt</x:v>
      </x:c>
    </x:row>
    <x:row r="12" ht="22.5" customHeight="1">
      <x:c r="A12" s="61" t="str">
        <x:v>Eigene Daten</x:v>
      </x:c>
      <x:c r="B12" s="58"/>
      <x:c r="C12" s="58"/>
      <x:c r="D12" s="58"/>
      <x:c r="E12" s="58"/>
      <x:c r="F12" s="58"/>
      <x:c r="G12" s="58"/>
      <x:c r="H12" s="58"/>
      <x:c r="I12" s="58"/>
      <x:c r="J12" s="58"/>
      <x:c r="K12" s="58"/>
      <x:c r="L12" s="58"/>
      <x:c r="M12" s="58"/>
      <x:c r="N12" s="58"/>
      <x:c r="O12" s="58"/>
      <x:c r="P12" s="120"/>
      <x:c r="Q12" s="120"/>
      <x:c r="R12" s="58"/>
    </x:row>
    <x:row r="13" ht="22.5" customHeight="1">
      <x:c r="A13" s="61" t="str">
        <x:v>Eigene Daten</x:v>
      </x:c>
      <x:c r="B13" s="58"/>
      <x:c r="C13" s="58"/>
      <x:c r="D13" s="58"/>
      <x:c r="E13" s="58"/>
      <x:c r="F13" s="58"/>
      <x:c r="G13" s="58"/>
      <x:c r="H13" s="58"/>
      <x:c r="I13" s="58"/>
      <x:c r="J13" s="58"/>
      <x:c r="K13" s="58"/>
      <x:c r="L13" s="58"/>
      <x:c r="M13" s="58"/>
      <x:c r="N13" s="58"/>
      <x:c r="O13" s="58"/>
      <x:c r="P13" s="120"/>
      <x:c r="Q13" s="120"/>
      <x:c r="R13" s="58"/>
    </x:row>
    <x:row r="14" ht="22.5" customHeight="1">
      <x:c r="A14" s="61" t="str">
        <x:v>Eigene Daten</x:v>
      </x:c>
      <x:c r="B14" s="58"/>
      <x:c r="C14" s="58"/>
      <x:c r="D14" s="58"/>
      <x:c r="E14" s="58"/>
      <x:c r="F14" s="58"/>
      <x:c r="G14" s="58"/>
      <x:c r="H14" s="58"/>
      <x:c r="I14" s="58"/>
      <x:c r="J14" s="58"/>
      <x:c r="K14" s="58"/>
      <x:c r="L14" s="58"/>
      <x:c r="M14" s="58"/>
      <x:c r="N14" s="58"/>
      <x:c r="O14" s="58"/>
      <x:c r="P14" s="120"/>
      <x:c r="Q14" s="120"/>
      <x:c r="R14" s="58"/>
    </x:row>
    <x:row r="15" ht="22.5" customHeight="1">
      <x:c r="A15" s="61" t="str">
        <x:v>Eigene Daten</x:v>
      </x:c>
      <x:c r="B15" s="58"/>
      <x:c r="C15" s="58"/>
      <x:c r="D15" s="58"/>
      <x:c r="E15" s="58"/>
      <x:c r="F15" s="58"/>
      <x:c r="G15" s="58"/>
      <x:c r="H15" s="58"/>
      <x:c r="I15" s="58"/>
      <x:c r="J15" s="58"/>
      <x:c r="K15" s="58"/>
      <x:c r="L15" s="58"/>
      <x:c r="M15" s="58"/>
      <x:c r="N15" s="58"/>
      <x:c r="O15" s="58"/>
      <x:c r="P15" s="120"/>
      <x:c r="Q15" s="120"/>
      <x:c r="R15" s="58"/>
    </x:row>
    <x:row r="16" ht="22.5" customHeight="1">
      <x:c r="A16" s="61" t="str">
        <x:v>Eigene Daten</x:v>
      </x:c>
      <x:c r="B16" s="58"/>
      <x:c r="C16" s="58"/>
      <x:c r="D16" s="58"/>
      <x:c r="E16" s="58"/>
      <x:c r="F16" s="58"/>
      <x:c r="G16" s="58"/>
      <x:c r="H16" s="58"/>
      <x:c r="I16" s="58"/>
      <x:c r="J16" s="58"/>
      <x:c r="K16" s="58"/>
      <x:c r="L16" s="58"/>
      <x:c r="M16" s="58"/>
      <x:c r="N16" s="58"/>
      <x:c r="O16" s="58"/>
      <x:c r="P16" s="120"/>
      <x:c r="Q16" s="120"/>
      <x:c r="R16" s="58"/>
    </x:row>
    <x:row r="17" ht="22.5" customHeight="1">
      <x:c r="A17" s="61" t="str">
        <x:v>Eigene Daten</x:v>
      </x:c>
      <x:c r="B17" s="58"/>
      <x:c r="C17" s="58"/>
      <x:c r="D17" s="58"/>
      <x:c r="E17" s="58"/>
      <x:c r="F17" s="58"/>
      <x:c r="G17" s="58"/>
      <x:c r="H17" s="58"/>
      <x:c r="I17" s="58"/>
      <x:c r="J17" s="58"/>
      <x:c r="K17" s="58"/>
      <x:c r="L17" s="58"/>
      <x:c r="M17" s="58"/>
      <x:c r="N17" s="58"/>
      <x:c r="O17" s="58"/>
      <x:c r="P17" s="120"/>
      <x:c r="Q17" s="120"/>
      <x:c r="R17" s="58"/>
    </x:row>
    <x:row r="18" ht="22.5" customHeight="1">
      <x:c r="A18" s="61" t="str">
        <x:v>Eigene Daten</x:v>
      </x:c>
      <x:c r="B18" s="58"/>
      <x:c r="C18" s="58"/>
      <x:c r="D18" s="58"/>
      <x:c r="E18" s="58"/>
      <x:c r="F18" s="58"/>
      <x:c r="G18" s="58"/>
      <x:c r="H18" s="58"/>
      <x:c r="I18" s="58"/>
      <x:c r="J18" s="58"/>
      <x:c r="K18" s="58"/>
      <x:c r="L18" s="58"/>
      <x:c r="M18" s="58"/>
      <x:c r="N18" s="58"/>
      <x:c r="O18" s="58"/>
      <x:c r="P18" s="120"/>
      <x:c r="Q18" s="120"/>
      <x:c r="R18" s="58"/>
    </x:row>
    <x:row r="19" ht="22.5" customHeight="1">
      <x:c r="A19" s="61" t="str">
        <x:v>Eigene Daten</x:v>
      </x:c>
      <x:c r="B19" s="58"/>
      <x:c r="C19" s="58"/>
      <x:c r="D19" s="58"/>
      <x:c r="E19" s="58"/>
      <x:c r="F19" s="58"/>
      <x:c r="G19" s="58"/>
      <x:c r="H19" s="58"/>
      <x:c r="I19" s="58"/>
      <x:c r="J19" s="58"/>
      <x:c r="K19" s="58"/>
      <x:c r="L19" s="58"/>
      <x:c r="M19" s="58"/>
      <x:c r="N19" s="58"/>
      <x:c r="O19" s="58"/>
      <x:c r="P19" s="120"/>
      <x:c r="Q19" s="120"/>
      <x:c r="R19" s="58"/>
    </x:row>
    <x:row r="20" ht="22.5" customHeight="1">
      <x:c r="A20" s="61" t="str">
        <x:v>Eigene Daten</x:v>
      </x:c>
      <x:c r="B20" s="58"/>
      <x:c r="C20" s="58"/>
      <x:c r="D20" s="58"/>
      <x:c r="E20" s="58"/>
      <x:c r="F20" s="58"/>
      <x:c r="G20" s="58"/>
      <x:c r="H20" s="58"/>
      <x:c r="I20" s="58"/>
      <x:c r="J20" s="58"/>
      <x:c r="K20" s="58"/>
      <x:c r="L20" s="58"/>
      <x:c r="M20" s="58"/>
      <x:c r="N20" s="58"/>
      <x:c r="O20" s="58"/>
      <x:c r="P20" s="120"/>
      <x:c r="Q20" s="120"/>
      <x:c r="R20" s="58"/>
    </x:row>
    <x:row r="21" ht="22.5" customHeight="1">
      <x:c r="A21" s="61" t="str">
        <x:v>Eigene Daten</x:v>
      </x:c>
      <x:c r="B21" s="58"/>
      <x:c r="C21" s="58"/>
      <x:c r="D21" s="58"/>
      <x:c r="E21" s="58"/>
      <x:c r="F21" s="58"/>
      <x:c r="G21" s="58"/>
      <x:c r="H21" s="58"/>
      <x:c r="I21" s="58"/>
      <x:c r="J21" s="58"/>
      <x:c r="K21" s="58"/>
      <x:c r="L21" s="58"/>
      <x:c r="M21" s="58"/>
      <x:c r="N21" s="58"/>
      <x:c r="O21" s="58"/>
      <x:c r="P21" s="120"/>
      <x:c r="Q21" s="120"/>
      <x:c r="R21" s="58"/>
    </x:row>
    <x:row r="22" ht="22.5" customHeight="1">
      <x:c r="A22" s="61" t="str">
        <x:v>Eigene Daten</x:v>
      </x:c>
      <x:c r="B22" s="58"/>
      <x:c r="C22" s="58"/>
      <x:c r="D22" s="58"/>
      <x:c r="E22" s="58"/>
      <x:c r="F22" s="58"/>
      <x:c r="G22" s="58"/>
      <x:c r="H22" s="58"/>
      <x:c r="I22" s="58"/>
      <x:c r="J22" s="58"/>
      <x:c r="K22" s="58"/>
      <x:c r="L22" s="58"/>
      <x:c r="M22" s="58"/>
      <x:c r="N22" s="58"/>
      <x:c r="O22" s="58"/>
      <x:c r="P22" s="120"/>
      <x:c r="Q22" s="120"/>
      <x:c r="R22" s="58"/>
    </x:row>
    <x:row r="23" ht="22.5" customHeight="1">
      <x:c r="A23" s="61" t="str">
        <x:v>Eigene Daten</x:v>
      </x:c>
      <x:c r="B23" s="58"/>
      <x:c r="C23" s="58"/>
      <x:c r="D23" s="58"/>
      <x:c r="E23" s="58"/>
      <x:c r="F23" s="58"/>
      <x:c r="G23" s="58"/>
      <x:c r="H23" s="58"/>
      <x:c r="I23" s="58"/>
      <x:c r="J23" s="58"/>
      <x:c r="K23" s="58"/>
      <x:c r="L23" s="58"/>
      <x:c r="M23" s="58"/>
      <x:c r="N23" s="58"/>
      <x:c r="O23" s="58"/>
      <x:c r="P23" s="120"/>
      <x:c r="Q23" s="120"/>
      <x:c r="R23" s="58"/>
    </x:row>
    <x:row r="24" ht="22.5" customHeight="1">
      <x:c r="A24" s="61" t="str">
        <x:v>Eigene Daten</x:v>
      </x:c>
      <x:c r="B24" s="58"/>
      <x:c r="C24" s="58"/>
      <x:c r="D24" s="58"/>
      <x:c r="E24" s="58"/>
      <x:c r="F24" s="58"/>
      <x:c r="G24" s="58"/>
      <x:c r="H24" s="58"/>
      <x:c r="I24" s="58"/>
      <x:c r="J24" s="58"/>
      <x:c r="K24" s="58"/>
      <x:c r="L24" s="58"/>
      <x:c r="M24" s="58"/>
      <x:c r="N24" s="58"/>
      <x:c r="O24" s="58"/>
      <x:c r="P24" s="120"/>
      <x:c r="Q24" s="120"/>
      <x:c r="R24" s="58"/>
    </x:row>
    <x:row r="25" ht="22.5" customHeight="1">
      <x:c r="A25" s="61" t="str">
        <x:v>Eigene Daten</x:v>
      </x:c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  <x:c r="M25" s="58"/>
      <x:c r="N25" s="58"/>
      <x:c r="O25" s="58"/>
      <x:c r="P25" s="120"/>
      <x:c r="Q25" s="120"/>
      <x:c r="R25" s="58"/>
    </x:row>
    <x:row r="26" ht="22.5" customHeight="1">
      <x:c r="A26" s="61" t="str">
        <x:v>Eigene Daten</x:v>
      </x:c>
      <x:c r="B26" s="58"/>
      <x:c r="C26" s="58"/>
      <x:c r="D26" s="58"/>
      <x:c r="E26" s="58"/>
      <x:c r="F26" s="58"/>
      <x:c r="G26" s="58"/>
      <x:c r="H26" s="58"/>
      <x:c r="I26" s="58"/>
      <x:c r="J26" s="58"/>
      <x:c r="K26" s="58"/>
      <x:c r="L26" s="58"/>
      <x:c r="M26" s="58"/>
      <x:c r="N26" s="58"/>
      <x:c r="O26" s="58"/>
      <x:c r="P26" s="120"/>
      <x:c r="Q26" s="120"/>
      <x:c r="R26" s="58"/>
    </x:row>
    <x:row r="27" ht="22.5" customHeight="1">
      <x:c r="A27" s="61" t="str">
        <x:v>Eigene Daten</x:v>
      </x:c>
      <x:c r="B27" s="58"/>
      <x:c r="C27" s="58"/>
      <x:c r="D27" s="58"/>
      <x:c r="E27" s="58"/>
      <x:c r="F27" s="58"/>
      <x:c r="G27" s="58"/>
      <x:c r="H27" s="58"/>
      <x:c r="I27" s="58"/>
      <x:c r="J27" s="58"/>
      <x:c r="K27" s="58"/>
      <x:c r="L27" s="58"/>
      <x:c r="M27" s="58"/>
      <x:c r="N27" s="58"/>
      <x:c r="O27" s="58"/>
      <x:c r="P27" s="120"/>
      <x:c r="Q27" s="120"/>
      <x:c r="R27" s="58"/>
    </x:row>
    <x:row r="28" ht="22.5" customHeight="1">
      <x:c r="A28" s="61" t="str">
        <x:v>Eigene Daten</x:v>
      </x:c>
      <x:c r="B28" s="58"/>
      <x:c r="C28" s="58"/>
      <x:c r="D28" s="58"/>
      <x:c r="E28" s="58"/>
      <x:c r="F28" s="58"/>
      <x:c r="G28" s="58"/>
      <x:c r="H28" s="58"/>
      <x:c r="I28" s="58"/>
      <x:c r="J28" s="58"/>
      <x:c r="K28" s="58"/>
      <x:c r="L28" s="58"/>
      <x:c r="M28" s="58"/>
      <x:c r="N28" s="58"/>
      <x:c r="O28" s="58"/>
      <x:c r="P28" s="120"/>
      <x:c r="Q28" s="120"/>
      <x:c r="R28" s="58"/>
    </x:row>
    <x:row r="29" ht="22.5" customHeight="1">
      <x:c r="A29" s="61" t="str">
        <x:v>Eigene Daten</x:v>
      </x:c>
      <x:c r="B29" s="58"/>
      <x:c r="C29" s="58"/>
      <x:c r="D29" s="58"/>
      <x:c r="E29" s="58"/>
      <x:c r="F29" s="58"/>
      <x:c r="G29" s="58"/>
      <x:c r="H29" s="58"/>
      <x:c r="I29" s="58"/>
      <x:c r="J29" s="58"/>
      <x:c r="K29" s="58"/>
      <x:c r="L29" s="58"/>
      <x:c r="M29" s="58"/>
      <x:c r="N29" s="58"/>
      <x:c r="O29" s="58"/>
      <x:c r="P29" s="120"/>
      <x:c r="Q29" s="120"/>
      <x:c r="R29" s="58"/>
    </x:row>
    <x:row r="30" ht="22.5" customHeight="1">
      <x:c r="A30" s="61" t="str">
        <x:v>Eigene Daten</x:v>
      </x:c>
      <x:c r="B30" s="58"/>
      <x:c r="C30" s="58"/>
      <x:c r="D30" s="58"/>
      <x:c r="E30" s="58"/>
      <x:c r="F30" s="58"/>
      <x:c r="G30" s="58"/>
      <x:c r="H30" s="58"/>
      <x:c r="I30" s="58"/>
      <x:c r="J30" s="58"/>
      <x:c r="K30" s="58"/>
      <x:c r="L30" s="58"/>
      <x:c r="M30" s="58"/>
      <x:c r="N30" s="58"/>
      <x:c r="O30" s="58"/>
      <x:c r="P30" s="120"/>
      <x:c r="Q30" s="120"/>
      <x:c r="R30" s="58"/>
    </x:row>
    <x:row r="31" ht="22.5" customHeight="1">
      <x:c r="A31" s="61" t="str">
        <x:v>Eigene Daten</x:v>
      </x:c>
      <x:c r="B31" s="58"/>
      <x:c r="C31" s="58"/>
      <x:c r="D31" s="58"/>
      <x:c r="E31" s="58"/>
      <x:c r="F31" s="58"/>
      <x:c r="G31" s="58"/>
      <x:c r="H31" s="58"/>
      <x:c r="I31" s="58"/>
      <x:c r="J31" s="58"/>
      <x:c r="K31" s="58"/>
      <x:c r="L31" s="58"/>
      <x:c r="M31" s="58"/>
      <x:c r="N31" s="58"/>
      <x:c r="O31" s="58"/>
      <x:c r="P31" s="120"/>
      <x:c r="Q31" s="120"/>
      <x:c r="R31" s="58"/>
    </x:row>
    <x:row r="32" ht="22.5" customHeight="1">
      <x:c r="A32" s="61" t="str">
        <x:v>Eigene Daten</x:v>
      </x:c>
      <x:c r="B32" s="58"/>
      <x:c r="C32" s="58"/>
      <x:c r="D32" s="58"/>
      <x:c r="E32" s="58"/>
      <x:c r="F32" s="58"/>
      <x:c r="G32" s="58"/>
      <x:c r="H32" s="58"/>
      <x:c r="I32" s="58"/>
      <x:c r="J32" s="58"/>
      <x:c r="K32" s="58"/>
      <x:c r="L32" s="58"/>
      <x:c r="M32" s="58"/>
      <x:c r="N32" s="58"/>
      <x:c r="O32" s="58"/>
      <x:c r="P32" s="120"/>
      <x:c r="Q32" s="120"/>
      <x:c r="R32" s="58"/>
    </x:row>
    <x:row r="33" ht="22.5" customHeight="1">
      <x:c r="A33" s="61" t="str">
        <x:v>Eigene Daten</x:v>
      </x:c>
      <x:c r="B33" s="58"/>
      <x:c r="C33" s="58"/>
      <x:c r="D33" s="58"/>
      <x:c r="E33" s="58"/>
      <x:c r="F33" s="58"/>
      <x:c r="G33" s="58"/>
      <x:c r="H33" s="58"/>
      <x:c r="I33" s="58"/>
      <x:c r="J33" s="58"/>
      <x:c r="K33" s="58"/>
      <x:c r="L33" s="58"/>
      <x:c r="M33" s="58"/>
      <x:c r="N33" s="58"/>
      <x:c r="O33" s="58"/>
      <x:c r="P33" s="120"/>
      <x:c r="Q33" s="120"/>
      <x:c r="R33" s="58"/>
    </x:row>
    <x:row r="34" ht="22.5" customHeight="1">
      <x:c r="A34" s="61" t="str">
        <x:v>Eigene Daten</x:v>
      </x:c>
      <x:c r="B34" s="58"/>
      <x:c r="C34" s="58"/>
      <x:c r="D34" s="58"/>
      <x:c r="E34" s="58"/>
      <x:c r="F34" s="58"/>
      <x:c r="G34" s="58"/>
      <x:c r="H34" s="58"/>
      <x:c r="I34" s="58"/>
      <x:c r="J34" s="58"/>
      <x:c r="K34" s="58"/>
      <x:c r="L34" s="58"/>
      <x:c r="M34" s="58"/>
      <x:c r="N34" s="58"/>
      <x:c r="O34" s="58"/>
      <x:c r="P34" s="120"/>
      <x:c r="Q34" s="120"/>
      <x:c r="R34" s="58"/>
    </x:row>
    <x:row r="35" ht="22.5" customHeight="1">
      <x:c r="A35" s="61" t="str">
        <x:v>Eigene Daten</x:v>
      </x:c>
      <x:c r="B35" s="58"/>
      <x:c r="C35" s="58"/>
      <x:c r="D35" s="58"/>
      <x:c r="E35" s="58"/>
      <x:c r="F35" s="58"/>
      <x:c r="G35" s="58"/>
      <x:c r="H35" s="58"/>
      <x:c r="I35" s="58"/>
      <x:c r="J35" s="58"/>
      <x:c r="K35" s="58"/>
      <x:c r="L35" s="58"/>
      <x:c r="M35" s="58"/>
      <x:c r="N35" s="58"/>
      <x:c r="O35" s="58"/>
      <x:c r="P35" s="120"/>
      <x:c r="Q35" s="120"/>
      <x:c r="R35" s="58"/>
    </x:row>
    <x:row r="36" ht="22.5" customHeight="1">
      <x:c r="A36" s="61" t="str">
        <x:v>Eigene Daten</x:v>
      </x:c>
      <x:c r="B36" s="58"/>
      <x:c r="C36" s="58"/>
      <x:c r="D36" s="58"/>
      <x:c r="E36" s="58"/>
      <x:c r="F36" s="58"/>
      <x:c r="G36" s="58"/>
      <x:c r="H36" s="58"/>
      <x:c r="I36" s="58"/>
      <x:c r="J36" s="58"/>
      <x:c r="K36" s="58"/>
      <x:c r="L36" s="58"/>
      <x:c r="M36" s="58"/>
      <x:c r="N36" s="58"/>
      <x:c r="O36" s="58"/>
      <x:c r="P36" s="120"/>
      <x:c r="Q36" s="120"/>
      <x:c r="R36" s="58"/>
    </x:row>
    <x:row r="37" ht="22.5" customHeight="1">
      <x:c r="A37" s="61" t="str">
        <x:v>Eigene Daten</x:v>
      </x:c>
      <x:c r="B37" s="58"/>
      <x:c r="C37" s="58"/>
      <x:c r="D37" s="58"/>
      <x:c r="E37" s="58"/>
      <x:c r="F37" s="58"/>
      <x:c r="G37" s="58"/>
      <x:c r="H37" s="58"/>
      <x:c r="I37" s="58"/>
      <x:c r="J37" s="58"/>
      <x:c r="K37" s="58"/>
      <x:c r="L37" s="58"/>
      <x:c r="M37" s="58"/>
      <x:c r="N37" s="58"/>
      <x:c r="O37" s="58"/>
      <x:c r="P37" s="120"/>
      <x:c r="Q37" s="120"/>
      <x:c r="R37" s="58"/>
    </x:row>
    <x:row r="38" ht="22.5" customHeight="1">
      <x:c r="A38" s="61" t="str">
        <x:v>Eigene Daten</x:v>
      </x:c>
      <x:c r="B38" s="58"/>
      <x:c r="C38" s="58"/>
      <x:c r="D38" s="58"/>
      <x:c r="E38" s="58"/>
      <x:c r="F38" s="58"/>
      <x:c r="G38" s="58"/>
      <x:c r="H38" s="58"/>
      <x:c r="I38" s="58"/>
      <x:c r="J38" s="58"/>
      <x:c r="K38" s="58"/>
      <x:c r="L38" s="58"/>
      <x:c r="M38" s="58"/>
      <x:c r="N38" s="58"/>
      <x:c r="O38" s="58"/>
      <x:c r="P38" s="120"/>
      <x:c r="Q38" s="120"/>
      <x:c r="R38" s="58"/>
    </x:row>
    <x:row r="39" ht="22.5" customHeight="1">
      <x:c r="A39" s="61" t="str">
        <x:v>Eigene Daten</x:v>
      </x:c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  <x:c r="N39" s="58"/>
      <x:c r="O39" s="58"/>
      <x:c r="P39" s="120"/>
      <x:c r="Q39" s="120"/>
      <x:c r="R39" s="58"/>
    </x:row>
    <x:row r="40" ht="22.5" customHeight="1">
      <x:c r="A40" s="61" t="str">
        <x:v>Eigene Daten</x:v>
      </x:c>
      <x:c r="B40" s="58"/>
      <x:c r="C40" s="58"/>
      <x:c r="D40" s="58"/>
      <x:c r="E40" s="58"/>
      <x:c r="F40" s="58"/>
      <x:c r="G40" s="58"/>
      <x:c r="H40" s="58"/>
      <x:c r="I40" s="58"/>
      <x:c r="J40" s="58"/>
      <x:c r="K40" s="58"/>
      <x:c r="L40" s="58"/>
      <x:c r="M40" s="58"/>
      <x:c r="N40" s="58"/>
      <x:c r="O40" s="58"/>
      <x:c r="P40" s="120"/>
      <x:c r="Q40" s="120"/>
      <x:c r="R40" s="58"/>
    </x:row>
    <x:row r="41" ht="22.5" customHeight="1">
      <x:c r="A41" s="61" t="str">
        <x:v>Eigene Daten</x:v>
      </x:c>
      <x:c r="B41" s="58"/>
      <x:c r="C41" s="58"/>
      <x:c r="D41" s="58"/>
      <x:c r="E41" s="58"/>
      <x:c r="F41" s="58"/>
      <x:c r="G41" s="58"/>
      <x:c r="H41" s="58"/>
      <x:c r="I41" s="58"/>
      <x:c r="J41" s="58"/>
      <x:c r="K41" s="58"/>
      <x:c r="L41" s="58"/>
      <x:c r="M41" s="58"/>
      <x:c r="N41" s="58"/>
      <x:c r="O41" s="58"/>
      <x:c r="P41" s="120"/>
      <x:c r="Q41" s="120"/>
      <x:c r="R41" s="58"/>
    </x:row>
    <x:row r="42" ht="22.5" customHeight="1">
      <x:c r="A42" s="61" t="str">
        <x:v>Eigene Daten</x:v>
      </x:c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58"/>
      <x:c r="O42" s="58"/>
      <x:c r="P42" s="120"/>
      <x:c r="Q42" s="120"/>
      <x:c r="R42" s="58"/>
    </x:row>
    <x:row r="43" ht="22.5" customHeight="1">
      <x:c r="A43" s="61" t="str">
        <x:v>Eigene Daten</x:v>
      </x:c>
      <x:c r="B43" s="58"/>
      <x:c r="C43" s="58"/>
      <x:c r="D43" s="58"/>
      <x:c r="E43" s="58"/>
      <x:c r="F43" s="58"/>
      <x:c r="G43" s="58"/>
      <x:c r="H43" s="58"/>
      <x:c r="I43" s="58"/>
      <x:c r="J43" s="58"/>
      <x:c r="K43" s="58"/>
      <x:c r="L43" s="58"/>
      <x:c r="M43" s="58"/>
      <x:c r="N43" s="58"/>
      <x:c r="O43" s="58"/>
      <x:c r="P43" s="120"/>
      <x:c r="Q43" s="120"/>
      <x:c r="R43" s="58"/>
    </x:row>
    <x:row r="44" ht="22.5" customHeight="1">
      <x:c r="A44" s="61" t="str">
        <x:v>Eigene Daten</x:v>
      </x:c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  <x:c r="O44" s="58"/>
      <x:c r="P44" s="120"/>
      <x:c r="Q44" s="120"/>
      <x:c r="R44" s="58"/>
    </x:row>
    <x:row r="45" ht="22.5" customHeight="1">
      <x:c r="A45" s="61" t="str">
        <x:v>Eigene Daten</x:v>
      </x:c>
      <x:c r="B45" s="58"/>
      <x:c r="C45" s="58"/>
      <x:c r="D45" s="58"/>
      <x:c r="E45" s="58"/>
      <x:c r="F45" s="58"/>
      <x:c r="G45" s="58"/>
      <x:c r="H45" s="58"/>
      <x:c r="I45" s="58"/>
      <x:c r="J45" s="58"/>
      <x:c r="K45" s="58"/>
      <x:c r="L45" s="58"/>
      <x:c r="M45" s="58"/>
      <x:c r="N45" s="58"/>
      <x:c r="O45" s="58"/>
      <x:c r="P45" s="120"/>
      <x:c r="Q45" s="120"/>
      <x:c r="R45" s="58"/>
    </x:row>
    <x:row r="46" ht="22.5" customHeight="1">
      <x:c r="A46" s="61" t="str">
        <x:v>Eigene Daten</x:v>
      </x:c>
      <x:c r="B46" s="58"/>
      <x:c r="C46" s="58"/>
      <x:c r="D46" s="58"/>
      <x:c r="E46" s="58"/>
      <x:c r="F46" s="58"/>
      <x:c r="G46" s="58"/>
      <x:c r="H46" s="58"/>
      <x:c r="I46" s="58"/>
      <x:c r="J46" s="58"/>
      <x:c r="K46" s="58"/>
      <x:c r="L46" s="58"/>
      <x:c r="M46" s="58"/>
      <x:c r="N46" s="58"/>
      <x:c r="O46" s="58"/>
      <x:c r="P46" s="120"/>
      <x:c r="Q46" s="120"/>
      <x:c r="R46" s="58"/>
    </x:row>
    <x:row r="47" ht="22.5" customHeight="1">
      <x:c r="A47" s="61" t="str">
        <x:v>Eigene Daten</x:v>
      </x:c>
      <x:c r="B47" s="58"/>
      <x:c r="C47" s="58"/>
      <x:c r="D47" s="58"/>
      <x:c r="E47" s="58"/>
      <x:c r="F47" s="58"/>
      <x:c r="G47" s="58"/>
      <x:c r="H47" s="58"/>
      <x:c r="I47" s="58"/>
      <x:c r="J47" s="58"/>
      <x:c r="K47" s="58"/>
      <x:c r="L47" s="58"/>
      <x:c r="M47" s="58"/>
      <x:c r="N47" s="58"/>
      <x:c r="O47" s="58"/>
      <x:c r="P47" s="120"/>
      <x:c r="Q47" s="120"/>
      <x:c r="R47" s="58"/>
    </x:row>
    <x:row r="48" ht="22.5" customHeight="1">
      <x:c r="A48" s="61" t="str">
        <x:v>Eigene Daten</x:v>
      </x:c>
      <x:c r="B48" s="58"/>
      <x:c r="C48" s="58"/>
      <x:c r="D48" s="58"/>
      <x:c r="E48" s="58"/>
      <x:c r="F48" s="58"/>
      <x:c r="G48" s="58"/>
      <x:c r="H48" s="58"/>
      <x:c r="I48" s="58"/>
      <x:c r="J48" s="58"/>
      <x:c r="K48" s="58"/>
      <x:c r="L48" s="58"/>
      <x:c r="M48" s="58"/>
      <x:c r="N48" s="58"/>
      <x:c r="O48" s="58"/>
      <x:c r="P48" s="120"/>
      <x:c r="Q48" s="120"/>
      <x:c r="R48" s="58"/>
    </x:row>
    <x:row r="49" ht="22.5" customHeight="1">
      <x:c r="A49" s="61" t="str">
        <x:v>Eigene Daten</x:v>
      </x:c>
      <x:c r="B49" s="58"/>
      <x:c r="C49" s="58"/>
      <x:c r="D49" s="58"/>
      <x:c r="E49" s="58"/>
      <x:c r="F49" s="58"/>
      <x:c r="G49" s="58"/>
      <x:c r="H49" s="58"/>
      <x:c r="I49" s="58"/>
      <x:c r="J49" s="58"/>
      <x:c r="K49" s="58"/>
      <x:c r="L49" s="58"/>
      <x:c r="M49" s="58"/>
      <x:c r="N49" s="58"/>
      <x:c r="O49" s="58"/>
      <x:c r="P49" s="120"/>
      <x:c r="Q49" s="120"/>
      <x:c r="R49" s="58"/>
    </x:row>
    <x:row r="50" ht="22.5" customHeight="1">
      <x:c r="A50" s="61" t="str">
        <x:v>Eigene Daten</x:v>
      </x:c>
      <x:c r="B50" s="58"/>
      <x:c r="C50" s="58"/>
      <x:c r="D50" s="58"/>
      <x:c r="E50" s="58"/>
      <x:c r="F50" s="58"/>
      <x:c r="G50" s="58"/>
      <x:c r="H50" s="58"/>
      <x:c r="I50" s="58"/>
      <x:c r="J50" s="58"/>
      <x:c r="K50" s="58"/>
      <x:c r="L50" s="58"/>
      <x:c r="M50" s="58"/>
      <x:c r="N50" s="58"/>
      <x:c r="O50" s="58"/>
      <x:c r="P50" s="120"/>
      <x:c r="Q50" s="120"/>
      <x:c r="R50" s="58"/>
    </x:row>
    <x:row r="51" ht="22.5" customHeight="1">
      <x:c r="A51" s="61" t="str">
        <x:v>Eigene Daten</x:v>
      </x:c>
      <x:c r="B51" s="58"/>
      <x:c r="C51" s="58"/>
      <x:c r="D51" s="58"/>
      <x:c r="E51" s="58"/>
      <x:c r="F51" s="58"/>
      <x:c r="G51" s="58"/>
      <x:c r="H51" s="58"/>
      <x:c r="I51" s="58"/>
      <x:c r="J51" s="58"/>
      <x:c r="K51" s="58"/>
      <x:c r="L51" s="58"/>
      <x:c r="M51" s="58"/>
      <x:c r="N51" s="58"/>
      <x:c r="O51" s="58"/>
      <x:c r="P51" s="120"/>
      <x:c r="Q51" s="120"/>
      <x:c r="R51" s="58"/>
    </x:row>
    <x:row r="52" ht="22.5" customHeight="1">
      <x:c r="A52" s="61" t="str">
        <x:v>Eigene Daten</x:v>
      </x:c>
      <x:c r="B52" s="58"/>
      <x:c r="C52" s="58"/>
      <x:c r="D52" s="58"/>
      <x:c r="E52" s="58"/>
      <x:c r="F52" s="58"/>
      <x:c r="G52" s="58"/>
      <x:c r="H52" s="58"/>
      <x:c r="I52" s="58"/>
      <x:c r="J52" s="58"/>
      <x:c r="K52" s="58"/>
      <x:c r="L52" s="58"/>
      <x:c r="M52" s="58"/>
      <x:c r="N52" s="58"/>
      <x:c r="O52" s="58"/>
      <x:c r="P52" s="120"/>
      <x:c r="Q52" s="120"/>
      <x:c r="R52" s="58"/>
    </x:row>
    <x:row r="53" ht="22.5" customHeight="1">
      <x:c r="A53" s="61" t="str">
        <x:v>Eigene Daten</x:v>
      </x:c>
      <x:c r="B53" s="58"/>
      <x:c r="C53" s="58"/>
      <x:c r="D53" s="58"/>
      <x:c r="E53" s="58"/>
      <x:c r="F53" s="58"/>
      <x:c r="G53" s="58"/>
      <x:c r="H53" s="58"/>
      <x:c r="I53" s="58"/>
      <x:c r="J53" s="58"/>
      <x:c r="K53" s="58"/>
      <x:c r="L53" s="58"/>
      <x:c r="M53" s="58"/>
      <x:c r="N53" s="58"/>
      <x:c r="O53" s="58"/>
      <x:c r="P53" s="120"/>
      <x:c r="Q53" s="120"/>
      <x:c r="R53" s="58"/>
    </x:row>
    <x:row r="54" ht="22.5" customHeight="1">
      <x:c r="A54" s="61" t="str">
        <x:v>Eigene Daten</x:v>
      </x:c>
      <x:c r="B54" s="58"/>
      <x:c r="C54" s="58"/>
      <x:c r="D54" s="58"/>
      <x:c r="E54" s="58"/>
      <x:c r="F54" s="58"/>
      <x:c r="G54" s="58"/>
      <x:c r="H54" s="58"/>
      <x:c r="I54" s="58"/>
      <x:c r="J54" s="58"/>
      <x:c r="K54" s="58"/>
      <x:c r="L54" s="58"/>
      <x:c r="M54" s="58"/>
      <x:c r="N54" s="58"/>
      <x:c r="O54" s="58"/>
      <x:c r="P54" s="120"/>
      <x:c r="Q54" s="120"/>
      <x:c r="R54" s="58"/>
    </x:row>
    <x:row r="55" ht="22.5" customHeight="1">
      <x:c r="A55" s="61" t="str">
        <x:v>Eigene Daten</x:v>
      </x:c>
      <x:c r="B55" s="58"/>
      <x:c r="C55" s="58"/>
      <x:c r="D55" s="58"/>
      <x:c r="E55" s="58"/>
      <x:c r="F55" s="58"/>
      <x:c r="G55" s="58"/>
      <x:c r="H55" s="58"/>
      <x:c r="I55" s="58"/>
      <x:c r="J55" s="58"/>
      <x:c r="K55" s="58"/>
      <x:c r="L55" s="58"/>
      <x:c r="M55" s="58"/>
      <x:c r="N55" s="58"/>
      <x:c r="O55" s="58"/>
      <x:c r="P55" s="120"/>
      <x:c r="Q55" s="120"/>
      <x:c r="R55" s="58"/>
    </x:row>
    <x:row r="56" ht="22.5" customHeight="1">
      <x:c r="A56" s="61" t="str">
        <x:v>Eigene Daten</x:v>
      </x:c>
      <x:c r="B56" s="58"/>
      <x:c r="C56" s="58"/>
      <x:c r="D56" s="58"/>
      <x:c r="E56" s="58"/>
      <x:c r="F56" s="58"/>
      <x:c r="G56" s="58"/>
      <x:c r="H56" s="58"/>
      <x:c r="I56" s="58"/>
      <x:c r="J56" s="58"/>
      <x:c r="K56" s="58"/>
      <x:c r="L56" s="58"/>
      <x:c r="M56" s="58"/>
      <x:c r="N56" s="58"/>
      <x:c r="O56" s="58"/>
      <x:c r="P56" s="120"/>
      <x:c r="Q56" s="120"/>
      <x:c r="R56" s="58"/>
    </x:row>
    <x:row r="57" ht="22.5" customHeight="1">
      <x:c r="A57" s="61" t="str">
        <x:v>Eigene Daten</x:v>
      </x:c>
      <x:c r="B57" s="58"/>
      <x:c r="C57" s="58"/>
      <x:c r="D57" s="58"/>
      <x:c r="E57" s="58"/>
      <x:c r="F57" s="58"/>
      <x:c r="G57" s="58"/>
      <x:c r="H57" s="58"/>
      <x:c r="I57" s="58"/>
      <x:c r="J57" s="58"/>
      <x:c r="K57" s="58"/>
      <x:c r="L57" s="58"/>
      <x:c r="M57" s="58"/>
      <x:c r="N57" s="58"/>
      <x:c r="O57" s="58"/>
      <x:c r="P57" s="120"/>
      <x:c r="Q57" s="120"/>
      <x:c r="R57" s="58"/>
    </x:row>
    <x:row r="58" ht="22.5" customHeight="1">
      <x:c r="A58" s="61" t="str">
        <x:v>Eigene Daten</x:v>
      </x:c>
      <x:c r="B58" s="58"/>
      <x:c r="C58" s="58"/>
      <x:c r="D58" s="58"/>
      <x:c r="E58" s="58"/>
      <x:c r="F58" s="58"/>
      <x:c r="G58" s="58"/>
      <x:c r="H58" s="58"/>
      <x:c r="I58" s="58"/>
      <x:c r="J58" s="58"/>
      <x:c r="K58" s="58"/>
      <x:c r="L58" s="58"/>
      <x:c r="M58" s="58"/>
      <x:c r="N58" s="58"/>
      <x:c r="O58" s="58"/>
      <x:c r="P58" s="120"/>
      <x:c r="Q58" s="120"/>
      <x:c r="R58" s="58"/>
    </x:row>
    <x:row r="59" ht="22.5" customHeight="1">
      <x:c r="A59" s="61" t="str">
        <x:v>Eigene Daten</x:v>
      </x:c>
      <x:c r="B59" s="58"/>
      <x:c r="C59" s="58"/>
      <x:c r="D59" s="58"/>
      <x:c r="E59" s="58"/>
      <x:c r="F59" s="58"/>
      <x:c r="G59" s="58"/>
      <x:c r="H59" s="58"/>
      <x:c r="I59" s="58"/>
      <x:c r="J59" s="58"/>
      <x:c r="K59" s="58"/>
      <x:c r="L59" s="58"/>
      <x:c r="M59" s="58"/>
      <x:c r="N59" s="58"/>
      <x:c r="O59" s="58"/>
      <x:c r="P59" s="120"/>
      <x:c r="Q59" s="120"/>
      <x:c r="R59" s="58"/>
    </x:row>
    <x:row r="60" ht="22.5" customHeight="1">
      <x:c r="A60" s="61" t="str">
        <x:v>Eigene Daten</x:v>
      </x:c>
      <x:c r="B60" s="58"/>
      <x:c r="C60" s="58"/>
      <x:c r="D60" s="58"/>
      <x:c r="E60" s="58"/>
      <x:c r="F60" s="58"/>
      <x:c r="G60" s="58"/>
      <x:c r="H60" s="58"/>
      <x:c r="I60" s="58"/>
      <x:c r="J60" s="58"/>
      <x:c r="K60" s="58"/>
      <x:c r="L60" s="58"/>
      <x:c r="M60" s="58"/>
      <x:c r="N60" s="58"/>
      <x:c r="O60" s="58"/>
      <x:c r="P60" s="120"/>
      <x:c r="Q60" s="120"/>
      <x:c r="R60" s="58"/>
    </x:row>
    <x:row r="61" ht="22.5" customHeight="1">
      <x:c r="A61" s="61" t="str">
        <x:v>Eigene Daten</x:v>
      </x:c>
      <x:c r="B61" s="58"/>
      <x:c r="C61" s="58"/>
      <x:c r="D61" s="58"/>
      <x:c r="E61" s="58"/>
      <x:c r="F61" s="58"/>
      <x:c r="G61" s="58"/>
      <x:c r="H61" s="58"/>
      <x:c r="I61" s="58"/>
      <x:c r="J61" s="58"/>
      <x:c r="K61" s="58"/>
      <x:c r="L61" s="58"/>
      <x:c r="M61" s="58"/>
      <x:c r="N61" s="58"/>
      <x:c r="O61" s="58"/>
      <x:c r="P61" s="120"/>
      <x:c r="Q61" s="120"/>
      <x:c r="R61" s="58"/>
    </x:row>
    <x:row r="62" ht="22.5" customHeight="1">
      <x:c r="A62" s="61" t="str">
        <x:v>Eigene Daten</x:v>
      </x:c>
      <x:c r="B62" s="58"/>
      <x:c r="C62" s="58"/>
      <x:c r="D62" s="58"/>
      <x:c r="E62" s="58"/>
      <x:c r="F62" s="58"/>
      <x:c r="G62" s="58"/>
      <x:c r="H62" s="58"/>
      <x:c r="I62" s="58"/>
      <x:c r="J62" s="58"/>
      <x:c r="K62" s="58"/>
      <x:c r="L62" s="58"/>
      <x:c r="M62" s="58"/>
      <x:c r="N62" s="58"/>
      <x:c r="O62" s="58"/>
      <x:c r="P62" s="120"/>
      <x:c r="Q62" s="120"/>
      <x:c r="R62" s="58"/>
    </x:row>
    <x:row r="63" ht="22.5" customHeight="1">
      <x:c r="A63" s="61" t="str">
        <x:v>Eigene Daten</x:v>
      </x:c>
      <x:c r="B63" s="58"/>
      <x:c r="C63" s="58"/>
      <x:c r="D63" s="58"/>
      <x:c r="E63" s="58"/>
      <x:c r="F63" s="58"/>
      <x:c r="G63" s="58"/>
      <x:c r="H63" s="58"/>
      <x:c r="I63" s="58"/>
      <x:c r="J63" s="58"/>
      <x:c r="K63" s="58"/>
      <x:c r="L63" s="58"/>
      <x:c r="M63" s="58"/>
      <x:c r="N63" s="58"/>
      <x:c r="O63" s="58"/>
      <x:c r="P63" s="120"/>
      <x:c r="Q63" s="120"/>
      <x:c r="R63" s="58"/>
    </x:row>
    <x:row r="64" ht="22.5" customHeight="1">
      <x:c r="A64" s="61" t="str">
        <x:v>Eigene Daten</x:v>
      </x:c>
      <x:c r="B64" s="58"/>
      <x:c r="C64" s="58"/>
      <x:c r="D64" s="58"/>
      <x:c r="E64" s="58"/>
      <x:c r="F64" s="58"/>
      <x:c r="G64" s="58"/>
      <x:c r="H64" s="58"/>
      <x:c r="I64" s="58"/>
      <x:c r="J64" s="58"/>
      <x:c r="K64" s="58"/>
      <x:c r="L64" s="58"/>
      <x:c r="M64" s="58"/>
      <x:c r="N64" s="58"/>
      <x:c r="O64" s="58"/>
      <x:c r="P64" s="120"/>
      <x:c r="Q64" s="120"/>
      <x:c r="R64" s="58"/>
    </x:row>
    <x:row r="65" ht="22.5" customHeight="1">
      <x:c r="A65" s="61" t="str">
        <x:v>Eigene Daten</x:v>
      </x:c>
      <x:c r="B65" s="58"/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120"/>
      <x:c r="Q65" s="120"/>
      <x:c r="R65" s="58"/>
    </x:row>
    <x:row r="66" ht="22.5" customHeight="1">
      <x:c r="A66" s="61" t="str">
        <x:v>Eigene Daten</x:v>
      </x:c>
      <x:c r="B66" s="58"/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120"/>
      <x:c r="Q66" s="120"/>
      <x:c r="R66" s="58"/>
    </x:row>
    <x:row r="67" ht="22.5" customHeight="1">
      <x:c r="A67" s="61" t="str">
        <x:v>Eigene Daten</x:v>
      </x:c>
      <x:c r="B67" s="58"/>
      <x:c r="C67" s="58"/>
      <x:c r="D67" s="58"/>
      <x:c r="E67" s="58"/>
      <x:c r="F67" s="58"/>
      <x:c r="G67" s="58"/>
      <x:c r="H67" s="58"/>
      <x:c r="I67" s="58"/>
      <x:c r="J67" s="58"/>
      <x:c r="K67" s="58"/>
      <x:c r="L67" s="58"/>
      <x:c r="M67" s="58"/>
      <x:c r="N67" s="58"/>
      <x:c r="O67" s="58"/>
      <x:c r="P67" s="120"/>
      <x:c r="Q67" s="120"/>
      <x:c r="R67" s="58"/>
    </x:row>
    <x:row r="68" ht="22.5" customHeight="1">
      <x:c r="A68" s="61" t="str">
        <x:v>Eigene Daten</x:v>
      </x:c>
      <x:c r="B68" s="58"/>
      <x:c r="C68" s="58"/>
      <x:c r="D68" s="58"/>
      <x:c r="E68" s="58"/>
      <x:c r="F68" s="58"/>
      <x:c r="G68" s="58"/>
      <x:c r="H68" s="58"/>
      <x:c r="I68" s="58"/>
      <x:c r="J68" s="58"/>
      <x:c r="K68" s="58"/>
      <x:c r="L68" s="58"/>
      <x:c r="M68" s="58"/>
      <x:c r="N68" s="58"/>
      <x:c r="O68" s="58"/>
      <x:c r="P68" s="120"/>
      <x:c r="Q68" s="120"/>
      <x:c r="R68" s="58"/>
    </x:row>
    <x:row r="69" ht="22.5" customHeight="1">
      <x:c r="A69" s="61" t="str">
        <x:v>Eigene Daten</x:v>
      </x:c>
      <x:c r="B69" s="58"/>
      <x:c r="C69" s="58"/>
      <x:c r="D69" s="58"/>
      <x:c r="E69" s="58"/>
      <x:c r="F69" s="58"/>
      <x:c r="G69" s="58"/>
      <x:c r="H69" s="58"/>
      <x:c r="I69" s="58"/>
      <x:c r="J69" s="58"/>
      <x:c r="K69" s="58"/>
      <x:c r="L69" s="58"/>
      <x:c r="M69" s="58"/>
      <x:c r="N69" s="58"/>
      <x:c r="O69" s="58"/>
      <x:c r="P69" s="120"/>
      <x:c r="Q69" s="120"/>
      <x:c r="R69" s="58"/>
    </x:row>
    <x:row r="70" ht="22.5" customHeight="1">
      <x:c r="A70" s="61" t="str">
        <x:v>Eigene Daten</x:v>
      </x:c>
      <x:c r="B70" s="58"/>
      <x:c r="C70" s="58"/>
      <x:c r="D70" s="58"/>
      <x:c r="E70" s="58"/>
      <x:c r="F70" s="58"/>
      <x:c r="G70" s="58"/>
      <x:c r="H70" s="58"/>
      <x:c r="I70" s="58"/>
      <x:c r="J70" s="58"/>
      <x:c r="K70" s="58"/>
      <x:c r="L70" s="58"/>
      <x:c r="M70" s="58"/>
      <x:c r="N70" s="58"/>
      <x:c r="O70" s="58"/>
      <x:c r="P70" s="120"/>
      <x:c r="Q70" s="120"/>
      <x:c r="R70" s="58"/>
    </x:row>
    <x:row r="71" ht="22.5" customHeight="1">
      <x:c r="A71" s="61" t="str">
        <x:v>Eigene Daten</x:v>
      </x:c>
      <x:c r="B71" s="58"/>
      <x:c r="C71" s="58"/>
      <x:c r="D71" s="58"/>
      <x:c r="E71" s="58"/>
      <x:c r="F71" s="58"/>
      <x:c r="G71" s="58"/>
      <x:c r="H71" s="58"/>
      <x:c r="I71" s="58"/>
      <x:c r="J71" s="58"/>
      <x:c r="K71" s="58"/>
      <x:c r="L71" s="58"/>
      <x:c r="M71" s="58"/>
      <x:c r="N71" s="58"/>
      <x:c r="O71" s="58"/>
      <x:c r="P71" s="120"/>
      <x:c r="Q71" s="120"/>
      <x:c r="R71" s="58"/>
    </x:row>
    <x:row r="72" ht="22.5" customHeight="1">
      <x:c r="A72" s="61" t="str">
        <x:v>Eigene Daten</x:v>
      </x:c>
      <x:c r="B72" s="58"/>
      <x:c r="C72" s="58"/>
      <x:c r="D72" s="58"/>
      <x:c r="E72" s="58"/>
      <x:c r="F72" s="58"/>
      <x:c r="G72" s="58"/>
      <x:c r="H72" s="58"/>
      <x:c r="I72" s="58"/>
      <x:c r="J72" s="58"/>
      <x:c r="K72" s="58"/>
      <x:c r="L72" s="58"/>
      <x:c r="M72" s="58"/>
      <x:c r="N72" s="58"/>
      <x:c r="O72" s="58"/>
      <x:c r="P72" s="120"/>
      <x:c r="Q72" s="120"/>
      <x:c r="R72" s="58"/>
    </x:row>
    <x:row r="73" ht="22.5" customHeight="1">
      <x:c r="A73" s="61" t="str">
        <x:v>Eigene Daten</x:v>
      </x:c>
      <x:c r="B73" s="58"/>
      <x:c r="C73" s="58"/>
      <x:c r="D73" s="58"/>
      <x:c r="E73" s="58"/>
      <x:c r="F73" s="58"/>
      <x:c r="G73" s="58"/>
      <x:c r="H73" s="58"/>
      <x:c r="I73" s="58"/>
      <x:c r="J73" s="58"/>
      <x:c r="K73" s="58"/>
      <x:c r="L73" s="58"/>
      <x:c r="M73" s="58"/>
      <x:c r="N73" s="58"/>
      <x:c r="O73" s="58"/>
      <x:c r="P73" s="120"/>
      <x:c r="Q73" s="120"/>
      <x:c r="R73" s="58"/>
    </x:row>
    <x:row r="74" ht="22.5" customHeight="1">
      <x:c r="A74" s="61" t="str">
        <x:v>Eigene Daten</x:v>
      </x:c>
      <x:c r="B74" s="58"/>
      <x:c r="C74" s="58"/>
      <x:c r="D74" s="58"/>
      <x:c r="E74" s="58"/>
      <x:c r="F74" s="58"/>
      <x:c r="G74" s="58"/>
      <x:c r="H74" s="58"/>
      <x:c r="I74" s="58"/>
      <x:c r="J74" s="58"/>
      <x:c r="K74" s="58"/>
      <x:c r="L74" s="58"/>
      <x:c r="M74" s="58"/>
      <x:c r="N74" s="58"/>
      <x:c r="O74" s="58"/>
      <x:c r="P74" s="120"/>
      <x:c r="Q74" s="120"/>
      <x:c r="R74" s="58"/>
    </x:row>
    <x:row r="75" ht="22.5" customHeight="1">
      <x:c r="A75" s="61" t="str">
        <x:v>Eigene Daten</x:v>
      </x:c>
      <x:c r="B75" s="58"/>
      <x:c r="C75" s="58"/>
      <x:c r="D75" s="58"/>
      <x:c r="E75" s="58"/>
      <x:c r="F75" s="58"/>
      <x:c r="G75" s="58"/>
      <x:c r="H75" s="58"/>
      <x:c r="I75" s="58"/>
      <x:c r="J75" s="58"/>
      <x:c r="K75" s="58"/>
      <x:c r="L75" s="58"/>
      <x:c r="M75" s="58"/>
      <x:c r="N75" s="58"/>
      <x:c r="O75" s="58"/>
      <x:c r="P75" s="120"/>
      <x:c r="Q75" s="120"/>
      <x:c r="R75" s="58"/>
    </x:row>
    <x:row r="76" ht="22.5" customHeight="1">
      <x:c r="A76" s="61" t="str">
        <x:v>Eigene Daten</x:v>
      </x:c>
      <x:c r="B76" s="58"/>
      <x:c r="C76" s="58"/>
      <x:c r="D76" s="58"/>
      <x:c r="E76" s="58"/>
      <x:c r="F76" s="58"/>
      <x:c r="G76" s="58"/>
      <x:c r="H76" s="58"/>
      <x:c r="I76" s="58"/>
      <x:c r="J76" s="58"/>
      <x:c r="K76" s="58"/>
      <x:c r="L76" s="58"/>
      <x:c r="M76" s="58"/>
      <x:c r="N76" s="58"/>
      <x:c r="O76" s="58"/>
      <x:c r="P76" s="120"/>
      <x:c r="Q76" s="120"/>
      <x:c r="R76" s="58"/>
    </x:row>
    <x:row r="77" ht="22.5" customHeight="1">
      <x:c r="A77" s="61" t="str">
        <x:v>Eigene Daten</x:v>
      </x:c>
      <x:c r="B77" s="58"/>
      <x:c r="C77" s="58"/>
      <x:c r="D77" s="58"/>
      <x:c r="E77" s="58"/>
      <x:c r="F77" s="58"/>
      <x:c r="G77" s="58"/>
      <x:c r="H77" s="58"/>
      <x:c r="I77" s="58"/>
      <x:c r="J77" s="58"/>
      <x:c r="K77" s="58"/>
      <x:c r="L77" s="58"/>
      <x:c r="M77" s="58"/>
      <x:c r="N77" s="58"/>
      <x:c r="O77" s="58"/>
      <x:c r="P77" s="120"/>
      <x:c r="Q77" s="120"/>
      <x:c r="R77" s="58"/>
    </x:row>
    <x:row r="78" ht="22.5" customHeight="1">
      <x:c r="A78" s="61" t="str">
        <x:v>Eigene Daten</x:v>
      </x:c>
      <x:c r="B78" s="58"/>
      <x:c r="C78" s="58"/>
      <x:c r="D78" s="58"/>
      <x:c r="E78" s="58"/>
      <x:c r="F78" s="58"/>
      <x:c r="G78" s="58"/>
      <x:c r="H78" s="58"/>
      <x:c r="I78" s="58"/>
      <x:c r="J78" s="58"/>
      <x:c r="K78" s="58"/>
      <x:c r="L78" s="58"/>
      <x:c r="M78" s="58"/>
      <x:c r="N78" s="58"/>
      <x:c r="O78" s="58"/>
      <x:c r="P78" s="120"/>
      <x:c r="Q78" s="120"/>
      <x:c r="R78" s="58"/>
    </x:row>
    <x:row r="79" ht="22.5" customHeight="1">
      <x:c r="A79" s="61" t="str">
        <x:v>Eigene Daten</x:v>
      </x:c>
      <x:c r="B79" s="58"/>
      <x:c r="C79" s="58"/>
      <x:c r="D79" s="58"/>
      <x:c r="E79" s="58"/>
      <x:c r="F79" s="58"/>
      <x:c r="G79" s="58"/>
      <x:c r="H79" s="58"/>
      <x:c r="I79" s="58"/>
      <x:c r="J79" s="58"/>
      <x:c r="K79" s="58"/>
      <x:c r="L79" s="58"/>
      <x:c r="M79" s="58"/>
      <x:c r="N79" s="58"/>
      <x:c r="O79" s="58"/>
      <x:c r="P79" s="120"/>
      <x:c r="Q79" s="120"/>
      <x:c r="R79" s="58"/>
    </x:row>
    <x:row r="80" ht="22.5" customHeight="1">
      <x:c r="A80" s="61" t="str">
        <x:v>Eigene Daten</x:v>
      </x:c>
      <x:c r="B80" s="58"/>
      <x:c r="C80" s="58"/>
      <x:c r="D80" s="58"/>
      <x:c r="E80" s="58"/>
      <x:c r="F80" s="58"/>
      <x:c r="G80" s="58"/>
      <x:c r="H80" s="58"/>
      <x:c r="I80" s="58"/>
      <x:c r="J80" s="58"/>
      <x:c r="K80" s="58"/>
      <x:c r="L80" s="58"/>
      <x:c r="M80" s="58"/>
      <x:c r="N80" s="58"/>
      <x:c r="O80" s="58"/>
      <x:c r="P80" s="120"/>
      <x:c r="Q80" s="120"/>
      <x:c r="R80" s="58"/>
    </x:row>
    <x:row r="81" ht="22.5" customHeight="1">
      <x:c r="A81" s="61" t="str">
        <x:v>Eigene Daten</x:v>
      </x:c>
      <x:c r="B81" s="58"/>
      <x:c r="C81" s="58"/>
      <x:c r="D81" s="58"/>
      <x:c r="E81" s="58"/>
      <x:c r="F81" s="58"/>
      <x:c r="G81" s="58"/>
      <x:c r="H81" s="58"/>
      <x:c r="I81" s="58"/>
      <x:c r="J81" s="58"/>
      <x:c r="K81" s="58"/>
      <x:c r="L81" s="58"/>
      <x:c r="M81" s="58"/>
      <x:c r="N81" s="58"/>
      <x:c r="O81" s="58"/>
      <x:c r="P81" s="120"/>
      <x:c r="Q81" s="120"/>
      <x:c r="R81" s="58"/>
    </x:row>
    <x:row r="82" ht="22.5" customHeight="1">
      <x:c r="A82" s="61" t="str">
        <x:v>Eigene Daten</x:v>
      </x:c>
      <x:c r="B82" s="58"/>
      <x:c r="C82" s="58"/>
      <x:c r="D82" s="58"/>
      <x:c r="E82" s="58"/>
      <x:c r="F82" s="58"/>
      <x:c r="G82" s="58"/>
      <x:c r="H82" s="58"/>
      <x:c r="I82" s="58"/>
      <x:c r="J82" s="58"/>
      <x:c r="K82" s="58"/>
      <x:c r="L82" s="58"/>
      <x:c r="M82" s="58"/>
      <x:c r="N82" s="58"/>
      <x:c r="O82" s="58"/>
      <x:c r="P82" s="120"/>
      <x:c r="Q82" s="120"/>
      <x:c r="R82" s="58"/>
    </x:row>
    <x:row r="83" ht="22.5" customHeight="1">
      <x:c r="A83" s="61" t="str">
        <x:v>Eigene Daten</x:v>
      </x:c>
      <x:c r="B83" s="58"/>
      <x:c r="C83" s="58"/>
      <x:c r="D83" s="58"/>
      <x:c r="E83" s="58"/>
      <x:c r="F83" s="58"/>
      <x:c r="G83" s="58"/>
      <x:c r="H83" s="58"/>
      <x:c r="I83" s="58"/>
      <x:c r="J83" s="58"/>
      <x:c r="K83" s="58"/>
      <x:c r="L83" s="58"/>
      <x:c r="M83" s="58"/>
      <x:c r="N83" s="58"/>
      <x:c r="O83" s="58"/>
      <x:c r="P83" s="120"/>
      <x:c r="Q83" s="120"/>
      <x:c r="R83" s="58"/>
    </x:row>
    <x:row r="84" ht="22.5" customHeight="1">
      <x:c r="A84" s="61" t="str">
        <x:v>Eigene Daten</x:v>
      </x:c>
      <x:c r="B84" s="58"/>
      <x:c r="C84" s="58"/>
      <x:c r="D84" s="58"/>
      <x:c r="E84" s="58"/>
      <x:c r="F84" s="58"/>
      <x:c r="G84" s="58"/>
      <x:c r="H84" s="58"/>
      <x:c r="I84" s="58"/>
      <x:c r="J84" s="58"/>
      <x:c r="K84" s="58"/>
      <x:c r="L84" s="58"/>
      <x:c r="M84" s="58"/>
      <x:c r="N84" s="58"/>
      <x:c r="O84" s="58"/>
      <x:c r="P84" s="120"/>
      <x:c r="Q84" s="120"/>
      <x:c r="R84" s="58"/>
    </x:row>
    <x:row r="85" ht="22.5" customHeight="1">
      <x:c r="A85" s="61" t="str">
        <x:v>Eigene Daten</x:v>
      </x:c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58"/>
      <x:c r="O85" s="58"/>
      <x:c r="P85" s="120"/>
      <x:c r="Q85" s="120"/>
      <x:c r="R85" s="58"/>
    </x:row>
    <x:row r="86" ht="22.5" customHeight="1">
      <x:c r="A86" s="61" t="str">
        <x:v>Eigene Daten</x:v>
      </x:c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58"/>
      <x:c r="O86" s="58"/>
      <x:c r="P86" s="120"/>
      <x:c r="Q86" s="120"/>
      <x:c r="R86" s="58"/>
    </x:row>
    <x:row r="87" ht="22.5" customHeight="1">
      <x:c r="A87" s="61" t="str">
        <x:v>Eigene Daten</x:v>
      </x:c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  <x:c r="O87" s="58"/>
      <x:c r="P87" s="120"/>
      <x:c r="Q87" s="120"/>
      <x:c r="R87" s="58"/>
    </x:row>
    <x:row r="88" ht="22.5" customHeight="1">
      <x:c r="A88" s="61" t="str">
        <x:v>Eigene Daten</x:v>
      </x:c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  <x:c r="O88" s="58"/>
      <x:c r="P88" s="120"/>
      <x:c r="Q88" s="120"/>
      <x:c r="R88" s="58"/>
    </x:row>
    <x:row r="89" ht="22.5" customHeight="1">
      <x:c r="A89" s="61" t="str">
        <x:v>Eigene Daten</x:v>
      </x:c>
      <x:c r="B89" s="58"/>
      <x:c r="C89" s="58"/>
      <x:c r="D89" s="58"/>
      <x:c r="E89" s="58"/>
      <x:c r="F89" s="58"/>
      <x:c r="G89" s="58"/>
      <x:c r="H89" s="58"/>
      <x:c r="I89" s="58"/>
      <x:c r="J89" s="58"/>
      <x:c r="K89" s="58"/>
      <x:c r="L89" s="58"/>
      <x:c r="M89" s="58"/>
      <x:c r="N89" s="58"/>
      <x:c r="O89" s="58"/>
      <x:c r="P89" s="120"/>
      <x:c r="Q89" s="120"/>
      <x:c r="R89" s="58"/>
    </x:row>
    <x:row r="90" ht="22.5" customHeight="1">
      <x:c r="A90" s="61" t="str">
        <x:v>Eigene Daten</x:v>
      </x:c>
      <x:c r="B90" s="58"/>
      <x:c r="C90" s="58"/>
      <x:c r="D90" s="58"/>
      <x:c r="E90" s="58"/>
      <x:c r="F90" s="58"/>
      <x:c r="G90" s="58"/>
      <x:c r="H90" s="58"/>
      <x:c r="I90" s="58"/>
      <x:c r="J90" s="58"/>
      <x:c r="K90" s="58"/>
      <x:c r="L90" s="58"/>
      <x:c r="M90" s="58"/>
      <x:c r="N90" s="58"/>
      <x:c r="O90" s="58"/>
      <x:c r="P90" s="120"/>
      <x:c r="Q90" s="120"/>
      <x:c r="R90" s="58"/>
    </x:row>
    <x:row r="91" ht="22.5" customHeight="1">
      <x:c r="A91" s="61" t="str">
        <x:v>Eigene Daten</x:v>
      </x:c>
      <x:c r="B91" s="58"/>
      <x:c r="C91" s="58"/>
      <x:c r="D91" s="58"/>
      <x:c r="E91" s="58"/>
      <x:c r="F91" s="58"/>
      <x:c r="G91" s="58"/>
      <x:c r="H91" s="58"/>
      <x:c r="I91" s="58"/>
      <x:c r="J91" s="58"/>
      <x:c r="K91" s="58"/>
      <x:c r="L91" s="58"/>
      <x:c r="M91" s="58"/>
      <x:c r="N91" s="58"/>
      <x:c r="O91" s="58"/>
      <x:c r="P91" s="120"/>
      <x:c r="Q91" s="120"/>
      <x:c r="R91" s="58"/>
    </x:row>
    <x:row r="92" ht="22.5" customHeight="1">
      <x:c r="A92" s="61" t="str">
        <x:v>Eigene Daten</x:v>
      </x:c>
      <x:c r="B92" s="58"/>
      <x:c r="C92" s="58"/>
      <x:c r="D92" s="58"/>
      <x:c r="E92" s="58"/>
      <x:c r="F92" s="58"/>
      <x:c r="G92" s="58"/>
      <x:c r="H92" s="58"/>
      <x:c r="I92" s="58"/>
      <x:c r="J92" s="58"/>
      <x:c r="K92" s="58"/>
      <x:c r="L92" s="58"/>
      <x:c r="M92" s="58"/>
      <x:c r="N92" s="58"/>
      <x:c r="O92" s="58"/>
      <x:c r="P92" s="120"/>
      <x:c r="Q92" s="120"/>
      <x:c r="R92" s="58"/>
    </x:row>
    <x:row r="93" ht="22.5" customHeight="1">
      <x:c r="A93" s="61" t="str">
        <x:v>Eigene Daten</x:v>
      </x:c>
      <x:c r="B93" s="58"/>
      <x:c r="C93" s="58"/>
      <x:c r="D93" s="58"/>
      <x:c r="E93" s="58"/>
      <x:c r="F93" s="58"/>
      <x:c r="G93" s="58"/>
      <x:c r="H93" s="58"/>
      <x:c r="I93" s="58"/>
      <x:c r="J93" s="58"/>
      <x:c r="K93" s="58"/>
      <x:c r="L93" s="58"/>
      <x:c r="M93" s="58"/>
      <x:c r="N93" s="58"/>
      <x:c r="O93" s="58"/>
      <x:c r="P93" s="120"/>
      <x:c r="Q93" s="120"/>
      <x:c r="R93" s="58"/>
    </x:row>
    <x:row r="94" ht="22.5" customHeight="1">
      <x:c r="A94" s="61" t="str">
        <x:v>Eigene Daten</x:v>
      </x:c>
      <x:c r="B94" s="58"/>
      <x:c r="C94" s="58"/>
      <x:c r="D94" s="58"/>
      <x:c r="E94" s="58"/>
      <x:c r="F94" s="58"/>
      <x:c r="G94" s="58"/>
      <x:c r="H94" s="58"/>
      <x:c r="I94" s="58"/>
      <x:c r="J94" s="58"/>
      <x:c r="K94" s="58"/>
      <x:c r="L94" s="58"/>
      <x:c r="M94" s="58"/>
      <x:c r="N94" s="58"/>
      <x:c r="O94" s="58"/>
      <x:c r="P94" s="120"/>
      <x:c r="Q94" s="120"/>
      <x:c r="R94" s="58"/>
    </x:row>
    <x:row r="95" ht="22.5" customHeight="1">
      <x:c r="A95" s="61" t="str">
        <x:v>Eigene Daten</x:v>
      </x:c>
      <x:c r="B95" s="58"/>
      <x:c r="C95" s="58"/>
      <x:c r="D95" s="58"/>
      <x:c r="E95" s="58"/>
      <x:c r="F95" s="58"/>
      <x:c r="G95" s="58"/>
      <x:c r="H95" s="58"/>
      <x:c r="I95" s="58"/>
      <x:c r="J95" s="58"/>
      <x:c r="K95" s="58"/>
      <x:c r="L95" s="58"/>
      <x:c r="M95" s="58"/>
      <x:c r="N95" s="58"/>
      <x:c r="O95" s="58"/>
      <x:c r="P95" s="120"/>
      <x:c r="Q95" s="120"/>
      <x:c r="R95" s="58"/>
    </x:row>
    <x:row r="96" ht="22.5" customHeight="1">
      <x:c r="A96" s="61" t="str">
        <x:v>Eigene Daten</x:v>
      </x:c>
      <x:c r="B96" s="58"/>
      <x:c r="C96" s="58"/>
      <x:c r="D96" s="58"/>
      <x:c r="E96" s="58"/>
      <x:c r="F96" s="58"/>
      <x:c r="G96" s="58"/>
      <x:c r="H96" s="58"/>
      <x:c r="I96" s="58"/>
      <x:c r="J96" s="58"/>
      <x:c r="K96" s="58"/>
      <x:c r="L96" s="58"/>
      <x:c r="M96" s="58"/>
      <x:c r="N96" s="58"/>
      <x:c r="O96" s="58"/>
      <x:c r="P96" s="120"/>
      <x:c r="Q96" s="120"/>
      <x:c r="R96" s="58"/>
    </x:row>
    <x:row r="97" ht="22.5" customHeight="1">
      <x:c r="A97" s="61" t="str">
        <x:v>Eigene Daten</x:v>
      </x:c>
      <x:c r="B97" s="58"/>
      <x:c r="C97" s="58"/>
      <x:c r="D97" s="58"/>
      <x:c r="E97" s="58"/>
      <x:c r="F97" s="58"/>
      <x:c r="G97" s="58"/>
      <x:c r="H97" s="58"/>
      <x:c r="I97" s="58"/>
      <x:c r="J97" s="58"/>
      <x:c r="K97" s="58"/>
      <x:c r="L97" s="58"/>
      <x:c r="M97" s="58"/>
      <x:c r="N97" s="58"/>
      <x:c r="O97" s="58"/>
      <x:c r="P97" s="120"/>
      <x:c r="Q97" s="120"/>
      <x:c r="R97" s="58"/>
    </x:row>
    <x:row r="98" ht="22.5" customHeight="1">
      <x:c r="A98" s="61" t="str">
        <x:v>Eigene Daten</x:v>
      </x:c>
      <x:c r="B98" s="58"/>
      <x:c r="C98" s="58"/>
      <x:c r="D98" s="58"/>
      <x:c r="E98" s="58"/>
      <x:c r="F98" s="58"/>
      <x:c r="G98" s="58"/>
      <x:c r="H98" s="58"/>
      <x:c r="I98" s="58"/>
      <x:c r="J98" s="58"/>
      <x:c r="K98" s="58"/>
      <x:c r="L98" s="58"/>
      <x:c r="M98" s="58"/>
      <x:c r="N98" s="58"/>
      <x:c r="O98" s="58"/>
      <x:c r="P98" s="120"/>
      <x:c r="Q98" s="120"/>
      <x:c r="R98" s="58"/>
    </x:row>
    <x:row r="99" ht="22.5" customHeight="1">
      <x:c r="A99" s="61" t="str">
        <x:v>Eigene Daten</x:v>
      </x:c>
      <x:c r="B99" s="58"/>
      <x:c r="C99" s="58"/>
      <x:c r="D99" s="58"/>
      <x:c r="E99" s="58"/>
      <x:c r="F99" s="58"/>
      <x:c r="G99" s="58"/>
      <x:c r="H99" s="58"/>
      <x:c r="I99" s="58"/>
      <x:c r="J99" s="58"/>
      <x:c r="K99" s="58"/>
      <x:c r="L99" s="58"/>
      <x:c r="M99" s="58"/>
      <x:c r="N99" s="58"/>
      <x:c r="O99" s="58"/>
      <x:c r="P99" s="120"/>
      <x:c r="Q99" s="120"/>
      <x:c r="R99" s="58"/>
    </x:row>
    <x:row r="100" ht="22.5" customHeight="1">
      <x:c r="A100" s="61" t="str">
        <x:v>Eigene Daten</x:v>
      </x:c>
      <x:c r="B100" s="58"/>
      <x:c r="C100" s="58"/>
      <x:c r="D100" s="58"/>
      <x:c r="E100" s="58"/>
      <x:c r="F100" s="58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120"/>
      <x:c r="Q100" s="120"/>
      <x:c r="R100" s="58"/>
    </x:row>
    <x:row r="101" ht="22.5" customHeight="1">
      <x:c r="A101" s="61" t="str">
        <x:v>Eigene Daten</x:v>
      </x:c>
      <x:c r="B101" s="58"/>
      <x:c r="C101" s="58"/>
      <x:c r="D101" s="58"/>
      <x:c r="E101" s="58"/>
      <x:c r="F101" s="58"/>
      <x:c r="G101" s="58"/>
      <x:c r="H101" s="58"/>
      <x:c r="I101" s="58"/>
      <x:c r="J101" s="58"/>
      <x:c r="K101" s="58"/>
      <x:c r="L101" s="58"/>
      <x:c r="M101" s="58"/>
      <x:c r="N101" s="58"/>
      <x:c r="O101" s="58"/>
      <x:c r="P101" s="120"/>
      <x:c r="Q101" s="120"/>
      <x:c r="R101" s="58"/>
    </x:row>
    <x:row r="102" ht="22.5" customHeight="1">
      <x:c r="A102" s="61" t="str">
        <x:v>Eigene Daten</x:v>
      </x:c>
      <x:c r="B102" s="58"/>
      <x:c r="C102" s="58"/>
      <x:c r="D102" s="58"/>
      <x:c r="E102" s="58"/>
      <x:c r="F102" s="58"/>
      <x:c r="G102" s="58"/>
      <x:c r="H102" s="58"/>
      <x:c r="I102" s="58"/>
      <x:c r="J102" s="58"/>
      <x:c r="K102" s="58"/>
      <x:c r="L102" s="58"/>
      <x:c r="M102" s="58"/>
      <x:c r="N102" s="58"/>
      <x:c r="O102" s="58"/>
      <x:c r="P102" s="120"/>
      <x:c r="Q102" s="120"/>
      <x:c r="R102" s="58"/>
    </x:row>
    <x:row r="103" ht="22.5" customHeight="1">
      <x:c r="A103" s="61" t="str">
        <x:v>Eigene Daten</x:v>
      </x:c>
      <x:c r="B103" s="58"/>
      <x:c r="C103" s="58"/>
      <x:c r="D103" s="58"/>
      <x:c r="E103" s="58"/>
      <x:c r="F103" s="58"/>
      <x:c r="G103" s="58"/>
      <x:c r="H103" s="58"/>
      <x:c r="I103" s="58"/>
      <x:c r="J103" s="58"/>
      <x:c r="K103" s="58"/>
      <x:c r="L103" s="58"/>
      <x:c r="M103" s="58"/>
      <x:c r="N103" s="58"/>
      <x:c r="O103" s="58"/>
      <x:c r="P103" s="120"/>
      <x:c r="Q103" s="120"/>
      <x:c r="R103" s="58"/>
    </x:row>
    <x:row r="104" ht="22.5" customHeight="1">
      <x:c r="A104" s="61" t="str">
        <x:v>Eigene Daten</x:v>
      </x:c>
      <x:c r="B104" s="58"/>
      <x:c r="C104" s="58"/>
      <x:c r="D104" s="58"/>
      <x:c r="E104" s="58"/>
      <x:c r="F104" s="58"/>
      <x:c r="G104" s="58"/>
      <x:c r="H104" s="58"/>
      <x:c r="I104" s="58"/>
      <x:c r="J104" s="58"/>
      <x:c r="K104" s="58"/>
      <x:c r="L104" s="58"/>
      <x:c r="M104" s="58"/>
      <x:c r="N104" s="58"/>
      <x:c r="O104" s="58"/>
      <x:c r="P104" s="120"/>
      <x:c r="Q104" s="120"/>
      <x:c r="R104" s="58"/>
    </x:row>
    <x:row r="105" ht="22.5" customHeight="1">
      <x:c r="A105" s="61" t="str">
        <x:v>Eigene Daten</x:v>
      </x:c>
      <x:c r="B105" s="58"/>
      <x:c r="C105" s="58"/>
      <x:c r="D105" s="58"/>
      <x:c r="E105" s="58"/>
      <x:c r="F105" s="58"/>
      <x:c r="G105" s="58"/>
      <x:c r="H105" s="58"/>
      <x:c r="I105" s="58"/>
      <x:c r="J105" s="58"/>
      <x:c r="K105" s="58"/>
      <x:c r="L105" s="58"/>
      <x:c r="M105" s="58"/>
      <x:c r="N105" s="58"/>
      <x:c r="O105" s="58"/>
      <x:c r="P105" s="120"/>
      <x:c r="Q105" s="120"/>
      <x:c r="R105" s="58"/>
    </x:row>
    <x:row r="106" ht="22.5" customHeight="1">
      <x:c r="A106" s="61" t="str">
        <x:v>Eigene Daten</x:v>
      </x:c>
      <x:c r="B106" s="58"/>
      <x:c r="C106" s="58"/>
      <x:c r="D106" s="58"/>
      <x:c r="E106" s="58"/>
      <x:c r="F106" s="58"/>
      <x:c r="G106" s="58"/>
      <x:c r="H106" s="58"/>
      <x:c r="I106" s="58"/>
      <x:c r="J106" s="58"/>
      <x:c r="K106" s="58"/>
      <x:c r="L106" s="58"/>
      <x:c r="M106" s="58"/>
      <x:c r="N106" s="58"/>
      <x:c r="O106" s="58"/>
      <x:c r="P106" s="120"/>
      <x:c r="Q106" s="120"/>
      <x:c r="R106" s="58"/>
    </x:row>
  </x:sheetData>
  <x:mergeCells>
    <x:mergeCell ref="A1:R2"/>
    <x:mergeCell ref="A3:R3"/>
    <x:mergeCell ref="A5:R5"/>
  </x:mergeCells>
  <x:conditionalFormatting sqref="C7:C106">
    <x:cfRule type="expression" dxfId="0" priority="1">
      <x:formula>AND(C7&lt;&gt;"",COUNTIF($C$7:$C$106,C7)&gt;1)</x:formula>
    </x:cfRule>
  </x:conditionalFormatting>
  <x:dataValidations count="7">
    <x:dataValidation type="list" sqref="A7:A106">
      <x:formula1>"Beispiel,Eigene Daten"</x:formula1>
    </x:dataValidation>
    <x:dataValidation type="list" sqref="B7:B106">
      <x:formula1>"Ja,Nein"</x:formula1>
    </x:dataValidation>
    <x:dataValidation type="list" sqref="D7:D106">
      <x:formula1>"Google,KI,Sonstige"</x:formula1>
    </x:dataValidation>
    <x:dataValidation type="list" sqref="E7:E106">
      <x:formula1>"Google Ads,Google Organic,Google Maps,Google AI Overview,ChatGPT,Gemini,Claude,Copilot,Microsoft Ads,Empfehlung,LinkedIn,Direct/Unbekannt,Sonstige"</x:formula1>
    </x:dataValidation>
    <x:dataValidation type="list" sqref="J7:J106">
      <x:formula1>"contact_received,appointment_booked,call_received,email_received,other_contact,Selbstauskunft"</x:formula1>
    </x:dataValidation>
    <x:dataValidation type="list" sqref="K7:K106">
      <x:formula1>"qualified_lead,customer_won"</x:formula1>
    </x:dataValidation>
    <x:dataValidation type="list" sqref="L7:L106">
      <x:formula1>"Keine Conversion,Sekundär,Primär,Primär mit Wert,Einfluss"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edf8294a84482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13.890000343322754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15.5600004196167" hidden="0" customWidth="1"/>
    <x:col min="7" max="7" width="16.670000076293945" hidden="0" customWidth="1"/>
    <x:col min="8" max="8" width="13.329999923706055" hidden="0" customWidth="1"/>
    <x:col min="9" max="9" width="19.440000534057617" hidden="0" customWidth="1"/>
    <x:col min="10" max="10" width="17.780000686645508" hidden="0" customWidth="1"/>
    <x:col min="11" max="11" width="12.220000267028809" hidden="0" customWidth="1"/>
    <x:col min="12" max="12" width="12.220000267028809" hidden="0" customWidth="1"/>
    <x:col min="13" max="13" width="16.670000076293945" hidden="0" customWidth="1"/>
    <x:col min="14" max="14" width="13.329999923706055" hidden="0" customWidth="1"/>
    <x:col min="15" max="15" width="13.329999923706055" hidden="0" customWidth="1"/>
    <x:col min="16" max="16" width="16.670000076293945" hidden="0" customWidth="1"/>
    <x:col min="17" max="17" width="16.670000076293945" hidden="0" customWidth="1"/>
    <x:col min="18" max="18" width="16.670000076293945" hidden="0" customWidth="1"/>
    <x:col min="19" max="19" width="16.670000076293945" hidden="0" customWidth="1"/>
    <x:col min="20" max="20" width="18.329999923706055" hidden="0" customWidth="1"/>
    <x:col min="21" max="21" width="15" hidden="0" customWidth="1"/>
    <x:col min="22" max="22" width="24.440000534057617" hidden="0" customWidth="1"/>
    <x:col min="23" max="23" width="16.110000610351562" hidden="0" customWidth="1"/>
    <x:col min="24" max="24" width="16.670000076293945" hidden="0" customWidth="1"/>
    <x:col min="25" max="25" width="13.329999923706055" hidden="0" customWidth="1"/>
    <x:col min="26" max="26" width="17.219999313354492" hidden="0" customWidth="1"/>
    <x:col min="27" max="27" width="13.329999923706055" hidden="0" customWidth="1"/>
    <x:col min="28" max="28" width="13.890000343322754" hidden="0" customWidth="1"/>
    <x:col min="29" max="29" width="11.109999656677246" hidden="0" customWidth="1"/>
    <x:col min="30" max="30" width="11.670000076293945" hidden="0" customWidth="1"/>
    <x:col min="31" max="31" width="15" hidden="0" customWidth="1"/>
    <x:col min="32" max="32" width="21.110000610351562" hidden="0" customWidth="1"/>
  </x:cols>
  <x:sheetData>
    <x:row r="1" ht="28.5" customHeight="1">
      <x:c r="A1" s="4" t="str">
        <x:v>02 · KONTAKTE</x:v>
      </x:c>
      <x:c r="B1" s="4" t="str">
        <x:v>02 · KONTAKTE</x:v>
      </x:c>
      <x:c r="C1" s="4" t="str">
        <x:v>02 · KONTAKTE</x:v>
      </x:c>
      <x:c r="D1" s="4" t="str">
        <x:v>02 · KONTAKTE</x:v>
      </x:c>
      <x:c r="E1" s="4" t="str">
        <x:v>02 · KONTAKTE</x:v>
      </x:c>
      <x:c r="F1" s="4" t="str">
        <x:v>02 · KONTAKTE</x:v>
      </x:c>
      <x:c r="G1" s="4" t="str">
        <x:v>02 · KONTAKTE</x:v>
      </x:c>
      <x:c r="H1" s="4" t="str">
        <x:v>02 · KONTAKTE</x:v>
      </x:c>
      <x:c r="I1" s="4" t="str">
        <x:v>02 · KONTAKTE</x:v>
      </x:c>
      <x:c r="J1" s="4" t="str">
        <x:v>02 · KONTAKTE</x:v>
      </x:c>
      <x:c r="K1" s="4" t="str">
        <x:v>02 · KONTAKTE</x:v>
      </x:c>
      <x:c r="L1" s="4" t="str">
        <x:v>02 · KONTAKTE</x:v>
      </x:c>
      <x:c r="M1" s="4" t="str">
        <x:v>02 · KONTAKTE</x:v>
      </x:c>
      <x:c r="N1" s="4" t="str">
        <x:v>02 · KONTAKTE</x:v>
      </x:c>
      <x:c r="O1" s="4" t="str">
        <x:v>02 · KONTAKTE</x:v>
      </x:c>
      <x:c r="P1" s="4" t="str">
        <x:v>02 · KONTAKTE</x:v>
      </x:c>
      <x:c r="Q1" s="4" t="str">
        <x:v>02 · KONTAKTE</x:v>
      </x:c>
      <x:c r="R1" s="4" t="str">
        <x:v>02 · KONTAKTE</x:v>
      </x:c>
      <x:c r="S1" s="4" t="str">
        <x:v>02 · KONTAKTE</x:v>
      </x:c>
      <x:c r="T1" s="4" t="str">
        <x:v>02 · KONTAKTE</x:v>
      </x:c>
      <x:c r="U1" s="4" t="str">
        <x:v>02 · KONTAKTE</x:v>
      </x:c>
      <x:c r="V1" s="4" t="str">
        <x:v>02 · KONTAKTE</x:v>
      </x:c>
      <x:c r="W1" s="4" t="str">
        <x:v>02 · KONTAKTE</x:v>
      </x:c>
      <x:c r="X1" s="4" t="str">
        <x:v>02 · KONTAKTE</x:v>
      </x:c>
      <x:c r="Y1" s="4" t="str">
        <x:v>02 · KONTAKTE</x:v>
      </x:c>
      <x:c r="Z1" s="4" t="str">
        <x:v>02 · KONTAKTE</x:v>
      </x:c>
      <x:c r="AA1" s="4" t="str">
        <x:v>02 · KONTAKTE</x:v>
      </x:c>
      <x:c r="AB1" s="4" t="str">
        <x:v>02 · KONTAKTE</x:v>
      </x:c>
      <x:c r="AC1" s="4" t="str">
        <x:v>02 · KONTAKTE</x:v>
      </x:c>
      <x:c r="AD1" s="4" t="str">
        <x:v>02 · KONTAKTE</x:v>
      </x:c>
      <x:c r="AE1" s="4" t="str">
        <x:v>02 · KONTAKTE</x:v>
      </x:c>
      <x:c r="AF1" s="4" t="str">
        <x:v>02 · KONTAKTE</x:v>
      </x:c>
    </x:row>
    <x:row r="2" ht="28.5" customHeight="1">
      <x:c r="A2" s="4" t="str">
        <x:v>02 · KONTAKTE</x:v>
      </x:c>
      <x:c r="B2" s="4" t="str">
        <x:v>02 · KONTAKTE</x:v>
      </x:c>
      <x:c r="C2" s="4" t="str">
        <x:v>02 · KONTAKTE</x:v>
      </x:c>
      <x:c r="D2" s="4" t="str">
        <x:v>02 · KONTAKTE</x:v>
      </x:c>
      <x:c r="E2" s="4" t="str">
        <x:v>02 · KONTAKTE</x:v>
      </x:c>
      <x:c r="F2" s="4" t="str">
        <x:v>02 · KONTAKTE</x:v>
      </x:c>
      <x:c r="G2" s="4" t="str">
        <x:v>02 · KONTAKTE</x:v>
      </x:c>
      <x:c r="H2" s="4" t="str">
        <x:v>02 · KONTAKTE</x:v>
      </x:c>
      <x:c r="I2" s="4" t="str">
        <x:v>02 · KONTAKTE</x:v>
      </x:c>
      <x:c r="J2" s="4" t="str">
        <x:v>02 · KONTAKTE</x:v>
      </x:c>
      <x:c r="K2" s="4" t="str">
        <x:v>02 · KONTAKTE</x:v>
      </x:c>
      <x:c r="L2" s="4" t="str">
        <x:v>02 · KONTAKTE</x:v>
      </x:c>
      <x:c r="M2" s="4" t="str">
        <x:v>02 · KONTAKTE</x:v>
      </x:c>
      <x:c r="N2" s="4" t="str">
        <x:v>02 · KONTAKTE</x:v>
      </x:c>
      <x:c r="O2" s="4" t="str">
        <x:v>02 · KONTAKTE</x:v>
      </x:c>
      <x:c r="P2" s="4" t="str">
        <x:v>02 · KONTAKTE</x:v>
      </x:c>
      <x:c r="Q2" s="4" t="str">
        <x:v>02 · KONTAKTE</x:v>
      </x:c>
      <x:c r="R2" s="4" t="str">
        <x:v>02 · KONTAKTE</x:v>
      </x:c>
      <x:c r="S2" s="4" t="str">
        <x:v>02 · KONTAKTE</x:v>
      </x:c>
      <x:c r="T2" s="4" t="str">
        <x:v>02 · KONTAKTE</x:v>
      </x:c>
      <x:c r="U2" s="4" t="str">
        <x:v>02 · KONTAKTE</x:v>
      </x:c>
      <x:c r="V2" s="4" t="str">
        <x:v>02 · KONTAKTE</x:v>
      </x:c>
      <x:c r="W2" s="4" t="str">
        <x:v>02 · KONTAKTE</x:v>
      </x:c>
      <x:c r="X2" s="4" t="str">
        <x:v>02 · KONTAKTE</x:v>
      </x:c>
      <x:c r="Y2" s="4" t="str">
        <x:v>02 · KONTAKTE</x:v>
      </x:c>
      <x:c r="Z2" s="4" t="str">
        <x:v>02 · KONTAKTE</x:v>
      </x:c>
      <x:c r="AA2" s="4" t="str">
        <x:v>02 · KONTAKTE</x:v>
      </x:c>
      <x:c r="AB2" s="4" t="str">
        <x:v>02 · KONTAKTE</x:v>
      </x:c>
      <x:c r="AC2" s="4" t="str">
        <x:v>02 · KONTAKTE</x:v>
      </x:c>
      <x:c r="AD2" s="4" t="str">
        <x:v>02 · KONTAKTE</x:v>
      </x:c>
      <x:c r="AE2" s="4" t="str">
        <x:v>02 · KONTAKTE</x:v>
      </x:c>
      <x:c r="AF2" s="4" t="str">
        <x:v>02 · KONTAKTE</x:v>
      </x:c>
    </x:row>
    <x:row r="3" ht="25.5" customHeight="1">
      <x:c r="A3" s="7" t="str">
        <x:v>Eine Zeile pro erstmalig bestätigtem Kontakt. Keine Namen, E-Mails, Telefonnummern oder Nachrichtentexte.</x:v>
      </x:c>
      <x:c r="B3" s="7" t="str">
        <x:v>Eine Zeile pro erstmalig bestätigtem Kontakt. Keine Namen, E-Mails, Telefonnummern oder Nachrichtentexte.</x:v>
      </x:c>
      <x:c r="C3" s="7" t="str">
        <x:v>Eine Zeile pro erstmalig bestätigtem Kontakt. Keine Namen, E-Mails, Telefonnummern oder Nachrichtentexte.</x:v>
      </x:c>
      <x:c r="D3" s="7" t="str">
        <x:v>Eine Zeile pro erstmalig bestätigtem Kontakt. Keine Namen, E-Mails, Telefonnummern oder Nachrichtentexte.</x:v>
      </x:c>
      <x:c r="E3" s="7" t="str">
        <x:v>Eine Zeile pro erstmalig bestätigtem Kontakt. Keine Namen, E-Mails, Telefonnummern oder Nachrichtentexte.</x:v>
      </x:c>
      <x:c r="F3" s="7" t="str">
        <x:v>Eine Zeile pro erstmalig bestätigtem Kontakt. Keine Namen, E-Mails, Telefonnummern oder Nachrichtentexte.</x:v>
      </x:c>
      <x:c r="G3" s="7" t="str">
        <x:v>Eine Zeile pro erstmalig bestätigtem Kontakt. Keine Namen, E-Mails, Telefonnummern oder Nachrichtentexte.</x:v>
      </x:c>
      <x:c r="H3" s="7" t="str">
        <x:v>Eine Zeile pro erstmalig bestätigtem Kontakt. Keine Namen, E-Mails, Telefonnummern oder Nachrichtentexte.</x:v>
      </x:c>
      <x:c r="I3" s="7" t="str">
        <x:v>Eine Zeile pro erstmalig bestätigtem Kontakt. Keine Namen, E-Mails, Telefonnummern oder Nachrichtentexte.</x:v>
      </x:c>
      <x:c r="J3" s="7" t="str">
        <x:v>Eine Zeile pro erstmalig bestätigtem Kontakt. Keine Namen, E-Mails, Telefonnummern oder Nachrichtentexte.</x:v>
      </x:c>
      <x:c r="K3" s="7" t="str">
        <x:v>Eine Zeile pro erstmalig bestätigtem Kontakt. Keine Namen, E-Mails, Telefonnummern oder Nachrichtentexte.</x:v>
      </x:c>
      <x:c r="L3" s="7" t="str">
        <x:v>Eine Zeile pro erstmalig bestätigtem Kontakt. Keine Namen, E-Mails, Telefonnummern oder Nachrichtentexte.</x:v>
      </x:c>
      <x:c r="M3" s="7" t="str">
        <x:v>Eine Zeile pro erstmalig bestätigtem Kontakt. Keine Namen, E-Mails, Telefonnummern oder Nachrichtentexte.</x:v>
      </x:c>
      <x:c r="N3" s="7" t="str">
        <x:v>Eine Zeile pro erstmalig bestätigtem Kontakt. Keine Namen, E-Mails, Telefonnummern oder Nachrichtentexte.</x:v>
      </x:c>
      <x:c r="O3" s="7" t="str">
        <x:v>Eine Zeile pro erstmalig bestätigtem Kontakt. Keine Namen, E-Mails, Telefonnummern oder Nachrichtentexte.</x:v>
      </x:c>
      <x:c r="P3" s="7" t="str">
        <x:v>Eine Zeile pro erstmalig bestätigtem Kontakt. Keine Namen, E-Mails, Telefonnummern oder Nachrichtentexte.</x:v>
      </x:c>
      <x:c r="Q3" s="7" t="str">
        <x:v>Eine Zeile pro erstmalig bestätigtem Kontakt. Keine Namen, E-Mails, Telefonnummern oder Nachrichtentexte.</x:v>
      </x:c>
      <x:c r="R3" s="7" t="str">
        <x:v>Eine Zeile pro erstmalig bestätigtem Kontakt. Keine Namen, E-Mails, Telefonnummern oder Nachrichtentexte.</x:v>
      </x:c>
      <x:c r="S3" s="7" t="str">
        <x:v>Eine Zeile pro erstmalig bestätigtem Kontakt. Keine Namen, E-Mails, Telefonnummern oder Nachrichtentexte.</x:v>
      </x:c>
      <x:c r="T3" s="7" t="str">
        <x:v>Eine Zeile pro erstmalig bestätigtem Kontakt. Keine Namen, E-Mails, Telefonnummern oder Nachrichtentexte.</x:v>
      </x:c>
      <x:c r="U3" s="7" t="str">
        <x:v>Eine Zeile pro erstmalig bestätigtem Kontakt. Keine Namen, E-Mails, Telefonnummern oder Nachrichtentexte.</x:v>
      </x:c>
      <x:c r="V3" s="7" t="str">
        <x:v>Eine Zeile pro erstmalig bestätigtem Kontakt. Keine Namen, E-Mails, Telefonnummern oder Nachrichtentexte.</x:v>
      </x:c>
      <x:c r="W3" s="7" t="str">
        <x:v>Eine Zeile pro erstmalig bestätigtem Kontakt. Keine Namen, E-Mails, Telefonnummern oder Nachrichtentexte.</x:v>
      </x:c>
      <x:c r="X3" s="7" t="str">
        <x:v>Eine Zeile pro erstmalig bestätigtem Kontakt. Keine Namen, E-Mails, Telefonnummern oder Nachrichtentexte.</x:v>
      </x:c>
      <x:c r="Y3" s="7" t="str">
        <x:v>Eine Zeile pro erstmalig bestätigtem Kontakt. Keine Namen, E-Mails, Telefonnummern oder Nachrichtentexte.</x:v>
      </x:c>
      <x:c r="Z3" s="7" t="str">
        <x:v>Eine Zeile pro erstmalig bestätigtem Kontakt. Keine Namen, E-Mails, Telefonnummern oder Nachrichtentexte.</x:v>
      </x:c>
      <x:c r="AA3" s="7" t="str">
        <x:v>Eine Zeile pro erstmalig bestätigtem Kontakt. Keine Namen, E-Mails, Telefonnummern oder Nachrichtentexte.</x:v>
      </x:c>
      <x:c r="AB3" s="7" t="str">
        <x:v>Eine Zeile pro erstmalig bestätigtem Kontakt. Keine Namen, E-Mails, Telefonnummern oder Nachrichtentexte.</x:v>
      </x:c>
      <x:c r="AC3" s="7" t="str">
        <x:v>Eine Zeile pro erstmalig bestätigtem Kontakt. Keine Namen, E-Mails, Telefonnummern oder Nachrichtentexte.</x:v>
      </x:c>
      <x:c r="AD3" s="7" t="str">
        <x:v>Eine Zeile pro erstmalig bestätigtem Kontakt. Keine Namen, E-Mails, Telefonnummern oder Nachrichtentexte.</x:v>
      </x:c>
      <x:c r="AE3" s="7" t="str">
        <x:v>Eine Zeile pro erstmalig bestätigtem Kontakt. Keine Namen, E-Mails, Telefonnummern oder Nachrichtentexte.</x:v>
      </x:c>
      <x:c r="AF3" s="7" t="str">
        <x:v>Eine Zeile pro erstmalig bestätigtem Kontakt. Keine Namen, E-Mails, Telefonnummern oder Nachrichtentexte.</x:v>
      </x:c>
    </x:row>
    <x:row r="5">
      <x:c r="A5" s="116" t="str">
        <x:v>Zulässige Kontaktaktionen: contact_received, appointment_booked, call_received, email_received, other_contact. `booking_start` ist ausgeschlossen.</x:v>
      </x:c>
      <x:c r="B5" s="116" t="str">
        <x:v>Zulässige Kontaktaktionen: contact_received, appointment_booked, call_received, email_received, other_contact. `booking_start` ist ausgeschlossen.</x:v>
      </x:c>
      <x:c r="C5" s="116" t="str">
        <x:v>Zulässige Kontaktaktionen: contact_received, appointment_booked, call_received, email_received, other_contact. `booking_start` ist ausgeschlossen.</x:v>
      </x:c>
      <x:c r="D5" s="116" t="str">
        <x:v>Zulässige Kontaktaktionen: contact_received, appointment_booked, call_received, email_received, other_contact. `booking_start` ist ausgeschlossen.</x:v>
      </x:c>
      <x:c r="E5" s="116" t="str">
        <x:v>Zulässige Kontaktaktionen: contact_received, appointment_booked, call_received, email_received, other_contact. `booking_start` ist ausgeschlossen.</x:v>
      </x:c>
      <x:c r="F5" s="116" t="str">
        <x:v>Zulässige Kontaktaktionen: contact_received, appointment_booked, call_received, email_received, other_contact. `booking_start` ist ausgeschlossen.</x:v>
      </x:c>
      <x:c r="G5" s="116" t="str">
        <x:v>Zulässige Kontaktaktionen: contact_received, appointment_booked, call_received, email_received, other_contact. `booking_start` ist ausgeschlossen.</x:v>
      </x:c>
      <x:c r="H5" s="116" t="str">
        <x:v>Zulässige Kontaktaktionen: contact_received, appointment_booked, call_received, email_received, other_contact. `booking_start` ist ausgeschlossen.</x:v>
      </x:c>
      <x:c r="I5" s="116" t="str">
        <x:v>Zulässige Kontaktaktionen: contact_received, appointment_booked, call_received, email_received, other_contact. `booking_start` ist ausgeschlossen.</x:v>
      </x:c>
      <x:c r="J5" s="116" t="str">
        <x:v>Zulässige Kontaktaktionen: contact_received, appointment_booked, call_received, email_received, other_contact. `booking_start` ist ausgeschlossen.</x:v>
      </x:c>
      <x:c r="K5" s="116" t="str">
        <x:v>Zulässige Kontaktaktionen: contact_received, appointment_booked, call_received, email_received, other_contact. `booking_start` ist ausgeschlossen.</x:v>
      </x:c>
      <x:c r="L5" s="116" t="str">
        <x:v>Zulässige Kontaktaktionen: contact_received, appointment_booked, call_received, email_received, other_contact. `booking_start` ist ausgeschlossen.</x:v>
      </x:c>
      <x:c r="M5" s="116" t="str">
        <x:v>Zulässige Kontaktaktionen: contact_received, appointment_booked, call_received, email_received, other_contact. `booking_start` ist ausgeschlossen.</x:v>
      </x:c>
      <x:c r="N5" s="116" t="str">
        <x:v>Zulässige Kontaktaktionen: contact_received, appointment_booked, call_received, email_received, other_contact. `booking_start` ist ausgeschlossen.</x:v>
      </x:c>
      <x:c r="O5" s="116" t="str">
        <x:v>Zulässige Kontaktaktionen: contact_received, appointment_booked, call_received, email_received, other_contact. `booking_start` ist ausgeschlossen.</x:v>
      </x:c>
      <x:c r="P5" s="116" t="str">
        <x:v>Zulässige Kontaktaktionen: contact_received, appointment_booked, call_received, email_received, other_contact. `booking_start` ist ausgeschlossen.</x:v>
      </x:c>
      <x:c r="Q5" s="116" t="str">
        <x:v>Zulässige Kontaktaktionen: contact_received, appointment_booked, call_received, email_received, other_contact. `booking_start` ist ausgeschlossen.</x:v>
      </x:c>
      <x:c r="R5" s="116" t="str">
        <x:v>Zulässige Kontaktaktionen: contact_received, appointment_booked, call_received, email_received, other_contact. `booking_start` ist ausgeschlossen.</x:v>
      </x:c>
      <x:c r="S5" s="116" t="str">
        <x:v>Zulässige Kontaktaktionen: contact_received, appointment_booked, call_received, email_received, other_contact. `booking_start` ist ausgeschlossen.</x:v>
      </x:c>
      <x:c r="T5" s="116" t="str">
        <x:v>Zulässige Kontaktaktionen: contact_received, appointment_booked, call_received, email_received, other_contact. `booking_start` ist ausgeschlossen.</x:v>
      </x:c>
      <x:c r="U5" s="116" t="str">
        <x:v>Zulässige Kontaktaktionen: contact_received, appointment_booked, call_received, email_received, other_contact. `booking_start` ist ausgeschlossen.</x:v>
      </x:c>
      <x:c r="V5" s="116" t="str">
        <x:v>Zulässige Kontaktaktionen: contact_received, appointment_booked, call_received, email_received, other_contact. `booking_start` ist ausgeschlossen.</x:v>
      </x:c>
      <x:c r="W5" s="116" t="str">
        <x:v>Zulässige Kontaktaktionen: contact_received, appointment_booked, call_received, email_received, other_contact. `booking_start` ist ausgeschlossen.</x:v>
      </x:c>
      <x:c r="X5" s="116" t="str">
        <x:v>Zulässige Kontaktaktionen: contact_received, appointment_booked, call_received, email_received, other_contact. `booking_start` ist ausgeschlossen.</x:v>
      </x:c>
      <x:c r="Y5" s="116" t="str">
        <x:v>Zulässige Kontaktaktionen: contact_received, appointment_booked, call_received, email_received, other_contact. `booking_start` ist ausgeschlossen.</x:v>
      </x:c>
      <x:c r="Z5" s="116" t="str">
        <x:v>Zulässige Kontaktaktionen: contact_received, appointment_booked, call_received, email_received, other_contact. `booking_start` ist ausgeschlossen.</x:v>
      </x:c>
      <x:c r="AA5" s="116" t="str">
        <x:v>Zulässige Kontaktaktionen: contact_received, appointment_booked, call_received, email_received, other_contact. `booking_start` ist ausgeschlossen.</x:v>
      </x:c>
      <x:c r="AB5" s="116" t="str">
        <x:v>Zulässige Kontaktaktionen: contact_received, appointment_booked, call_received, email_received, other_contact. `booking_start` ist ausgeschlossen.</x:v>
      </x:c>
      <x:c r="AC5" s="116" t="str">
        <x:v>Zulässige Kontaktaktionen: contact_received, appointment_booked, call_received, email_received, other_contact. `booking_start` ist ausgeschlossen.</x:v>
      </x:c>
      <x:c r="AD5" s="116" t="str">
        <x:v>Zulässige Kontaktaktionen: contact_received, appointment_booked, call_received, email_received, other_contact. `booking_start` ist ausgeschlossen.</x:v>
      </x:c>
      <x:c r="AE5" s="116" t="str">
        <x:v>Zulässige Kontaktaktionen: contact_received, appointment_booked, call_received, email_received, other_contact. `booking_start` ist ausgeschlossen.</x:v>
      </x:c>
      <x:c r="AF5" s="116" t="str">
        <x:v>Zulässige Kontaktaktionen: contact_received, appointment_booked, call_received, email_received, other_contact. `booking_start` ist ausgeschlossen.</x:v>
      </x:c>
    </x:row>
    <x:row r="6" ht="33" customHeight="1">
      <x:c r="A6" s="48" t="str">
        <x:v>Datentyp</x:v>
      </x:c>
      <x:c r="B6" s="49" t="str">
        <x:v>Lead-ID</x:v>
      </x:c>
      <x:c r="C6" s="49" t="str">
        <x:v>Source-Event-ID</x:v>
      </x:c>
      <x:c r="D6" s="49" t="str">
        <x:v>Submission-ID</x:v>
      </x:c>
      <x:c r="E6" s="49" t="str">
        <x:v>Externe Record-ID</x:v>
      </x:c>
      <x:c r="F6" s="49" t="str">
        <x:v>Eingang am</x:v>
      </x:c>
      <x:c r="G6" s="49" t="str">
        <x:v>Kontaktaktion</x:v>
      </x:c>
      <x:c r="H6" s="49" t="str">
        <x:v>Kontakttyp</x:v>
      </x:c>
      <x:c r="I6" s="49" t="str">
        <x:v>Landingpage</x:v>
      </x:c>
      <x:c r="J6" s="49" t="str">
        <x:v>Referrer-Host</x:v>
      </x:c>
      <x:c r="K6" s="49" t="str">
        <x:v>UTM Source</x:v>
      </x:c>
      <x:c r="L6" s="49" t="str">
        <x:v>UTM Medium</x:v>
      </x:c>
      <x:c r="M6" s="49" t="str">
        <x:v>UTM Campaign</x:v>
      </x:c>
      <x:c r="N6" s="49" t="str">
        <x:v>UTM Content</x:v>
      </x:c>
      <x:c r="O6" s="49" t="str">
        <x:v>UTM Term</x:v>
      </x:c>
      <x:c r="P6" s="49" t="str">
        <x:v>gclid</x:v>
      </x:c>
      <x:c r="Q6" s="49" t="str">
        <x:v>gbraid</x:v>
      </x:c>
      <x:c r="R6" s="49" t="str">
        <x:v>wbraid</x:v>
      </x:c>
      <x:c r="S6" s="49" t="str">
        <x:v>msclkid</x:v>
      </x:c>
      <x:c r="T6" s="49" t="str">
        <x:v>Selbstauskunft Quelle</x:v>
      </x:c>
      <x:c r="U6" s="49" t="str">
        <x:v>KI-System Selbstauskunft</x:v>
      </x:c>
      <x:c r="V6" s="49" t="str">
        <x:v>Promptfamilie optional</x:v>
      </x:c>
      <x:c r="W6" s="49" t="str">
        <x:v>Signal-ID</x:v>
      </x:c>
      <x:c r="X6" s="49" t="str">
        <x:v>Quellen-Override</x:v>
      </x:c>
      <x:c r="Y6" s="49" t="str">
        <x:v>Verantwortlich</x:v>
      </x:c>
      <x:c r="Z6" s="49" t="str">
        <x:v>Reporting-Quelle</x:v>
      </x:c>
      <x:c r="AA6" s="49" t="str">
        <x:v>Messlinie</x:v>
      </x:c>
      <x:c r="AB6" s="49" t="str">
        <x:v>Attributionsbasis</x:v>
      </x:c>
      <x:c r="AC6" s="49" t="str">
        <x:v>KI beeinflusst</x:v>
      </x:c>
      <x:c r="AD6" s="49" t="str">
        <x:v>Kohortenmonat</x:v>
      </x:c>
      <x:c r="AE6" s="49" t="str">
        <x:v>Datenqualität</x:v>
      </x:c>
      <x:c r="AF6" s="50" t="str">
        <x:v>Interne Lookup-Zeile</x:v>
      </x:c>
    </x:row>
    <x:row r="7" ht="22.5" customHeight="1">
      <x:c r="A7" s="117" t="str">
        <x:v>Beispiel</x:v>
      </x:c>
      <x:c r="B7" s="57" t="str">
        <x:v>LD-BSP-001</x:v>
      </x:c>
      <x:c r="C7" s="57" t="str">
        <x:v>EVT-BSP-001</x:v>
      </x:c>
      <x:c r="D7" s="57" t="str">
        <x:v>SUB-BSP-001</x:v>
      </x:c>
      <x:c r="E7" s="57" t="str">
        <x:v>CRM-BSP-001</x:v>
      </x:c>
      <x:c r="F7" s="124" t="n">
        <x:v>46237.354166666664</x:v>
      </x:c>
      <x:c r="G7" s="57" t="str">
        <x:v>contact_received</x:v>
      </x:c>
      <x:c r="H7" s="57" t="str">
        <x:v>Formular</x:v>
      </x:c>
      <x:c r="I7" s="57" t="str">
        <x:v>/google-ads-agentur</x:v>
      </x:c>
      <x:c r="J7" s="57" t="str">
        <x:v>google.ch</x:v>
      </x:c>
      <x:c r="K7" s="57" t="str">
        <x:v>google</x:v>
      </x:c>
      <x:c r="L7" s="57" t="str">
        <x:v>cpc</x:v>
      </x:c>
      <x:c r="M7" s="57" t="str">
        <x:v>search-nonbrand-ch</x:v>
      </x:c>
      <x:c r="N7" s="57" t="str">
        <x:v>agenturseite</x:v>
      </x:c>
      <x:c r="O7" s="57" t="str">
        <x:v>google ads agentur schweiz</x:v>
      </x:c>
      <x:c r="P7" s="57" t="str">
        <x:v>BEISPIEL-GCLID-001</x:v>
      </x:c>
      <x:c r="Q7" s="57" t="str"/>
      <x:c r="R7" s="57" t="str"/>
      <x:c r="S7" s="57" t="str"/>
      <x:c r="T7" s="57" t="str">
        <x:v>Google Ads</x:v>
      </x:c>
      <x:c r="U7" s="57" t="str"/>
      <x:c r="V7" s="57" t="str"/>
      <x:c r="W7" s="57" t="str">
        <x:v>SIG-GADS-CH-01</x:v>
      </x:c>
      <x:c r="X7" s="57" t="str"/>
      <x:c r="Y7" s="57" t="str">
        <x:v>Marketing</x:v>
      </x:c>
      <x:c r="Z7" s="122" t="str">
        <x:f>IF(B7="","",IF(X7&lt;&gt;"",X7,IF(OR(P7&lt;&gt;"",Q7&lt;&gt;"",R7&lt;&gt;""),"Google Ads",IF(S7&lt;&gt;"","Microsoft Ads",IF(W7&lt;&gt;"",IFERROR(INDEX('MESSPLAN'!$E$7:$E$106,MATCH(W7,'MESSPLAN'!$C$7:$C$106,0)),"Direct/Unbekannt"),IF(K7&lt;&gt;"",K7,IF(J7&lt;&gt;"",J7,IF(T7&lt;&gt;"",T7,"Direct/Unbekannt"))))))))</x:f>
        <x:v>Google Ads</x:v>
      </x:c>
      <x:c r="AA7" s="122" t="str">
        <x:f>IF(B7="","",IF(W7&lt;&gt;"",IFERROR(INDEX('MESSPLAN'!$D$7:$D$106,MATCH(W7,'MESSPLAN'!$C$7:$C$106,0)),"Sonstige"),IF(OR(Z7="Google Ads",Z7="Google Organic",Z7="Google Maps"),"Google",IF(OR(U7&lt;&gt;"",T7="ChatGPT/KI-Suche"),"KI","Sonstige"))))</x:f>
        <x:v>Google</x:v>
      </x:c>
      <x:c r="AB7" s="122" t="str">
        <x:f>IF(B7="","",IF(X7&lt;&gt;"","manuell",IF(OR(P7&lt;&gt;"",Q7&lt;&gt;"",R7&lt;&gt;"",S7&lt;&gt;""),"click_id",IF(W7&lt;&gt;"","signal_id",IF(OR(K7&lt;&gt;"",L7&lt;&gt;"",M7&lt;&gt;""),"utm",IF(J7&lt;&gt;"","referrer",IF(T7&lt;&gt;"","selbstauskunft","unbekannt")))))))</x:f>
        <x:v>click_id</x:v>
      </x:c>
      <x:c r="AC7" s="122" t="str">
        <x:f>IF(B7="","",IF(OR(T7="ChatGPT/KI-Suche",U7&lt;&gt;""),"Ja","Nein"))</x:f>
        <x:v>Nein</x:v>
      </x:c>
      <x:c r="AD7" s="126" t="n">
        <x:f>IF(F7="","",DATE(YEAR(F7),MONTH(F7),1))</x:f>
        <x:v>46235</x:v>
      </x:c>
      <x:c r="AE7" s="122" t="str">
        <x:f>IF(B7="","",IF(G7="booking_start","Nicht zulässig",IF(OR(C7="",F7="",G7=""),"Prüfen",IF(COUNTIFS($A$7:$A$306,A7,$B$7:$B$306,B7)&gt;1,"Lead-ID prüfen","Bereit"))))</x:f>
        <x:v>Bereit</x:v>
      </x:c>
      <x:c r="AF7" s="122" t="n">
        <x:f>IF(B7="","",ROW()-6)</x:f>
        <x:v>1</x:v>
      </x:c>
    </x:row>
    <x:row r="8" ht="22.5" customHeight="1">
      <x:c r="A8" s="118" t="str">
        <x:v>Beispiel</x:v>
      </x:c>
      <x:c r="B8" s="58" t="str">
        <x:v>LD-BSP-002</x:v>
      </x:c>
      <x:c r="C8" s="58" t="str">
        <x:v>EVT-BSP-002</x:v>
      </x:c>
      <x:c r="D8" s="58" t="str">
        <x:v>SUB-BSP-002</x:v>
      </x:c>
      <x:c r="E8" s="58" t="str">
        <x:v>CRM-BSP-002</x:v>
      </x:c>
      <x:c r="F8" s="125" t="n">
        <x:v>46239.416666666664</x:v>
      </x:c>
      <x:c r="G8" s="58" t="str">
        <x:v>appointment_booked</x:v>
      </x:c>
      <x:c r="H8" s="58" t="str">
        <x:v>Termin</x:v>
      </x:c>
      <x:c r="I8" s="58" t="str">
        <x:v>/seo-agentur</x:v>
      </x:c>
      <x:c r="J8" s="58" t="str">
        <x:v>google.ch</x:v>
      </x:c>
      <x:c r="K8" s="58" t="str">
        <x:v>google</x:v>
      </x:c>
      <x:c r="L8" s="58" t="str">
        <x:v>organic</x:v>
      </x:c>
      <x:c r="M8" s="58" t="str"/>
      <x:c r="N8" s="58" t="str"/>
      <x:c r="O8" s="58" t="str">
        <x:v>seo agentur schweiz</x:v>
      </x:c>
      <x:c r="P8" s="58" t="str"/>
      <x:c r="Q8" s="58" t="str"/>
      <x:c r="R8" s="58" t="str"/>
      <x:c r="S8" s="58" t="str"/>
      <x:c r="T8" s="58" t="str">
        <x:v>Google-Suche</x:v>
      </x:c>
      <x:c r="U8" s="58" t="str"/>
      <x:c r="V8" s="58" t="str"/>
      <x:c r="W8" s="58" t="str">
        <x:v>SIG-GORG-CH-01</x:v>
      </x:c>
      <x:c r="X8" s="58" t="str"/>
      <x:c r="Y8" s="58" t="str">
        <x:v>Marketing</x:v>
      </x:c>
      <x:c r="Z8" s="123" t="str">
        <x:f>IF(B8="","",IF(X8&lt;&gt;"",X8,IF(OR(P8&lt;&gt;"",Q8&lt;&gt;"",R8&lt;&gt;""),"Google Ads",IF(S8&lt;&gt;"","Microsoft Ads",IF(W8&lt;&gt;"",IFERROR(INDEX('MESSPLAN'!$E$7:$E$106,MATCH(W8,'MESSPLAN'!$C$7:$C$106,0)),"Direct/Unbekannt"),IF(K8&lt;&gt;"",K8,IF(J8&lt;&gt;"",J8,IF(T8&lt;&gt;"",T8,"Direct/Unbekannt"))))))))</x:f>
        <x:v>Google Organic</x:v>
      </x:c>
      <x:c r="AA8" s="123" t="str">
        <x:f>IF(B8="","",IF(W8&lt;&gt;"",IFERROR(INDEX('MESSPLAN'!$D$7:$D$106,MATCH(W8,'MESSPLAN'!$C$7:$C$106,0)),"Sonstige"),IF(OR(Z8="Google Ads",Z8="Google Organic",Z8="Google Maps"),"Google",IF(OR(U8&lt;&gt;"",T8="ChatGPT/KI-Suche"),"KI","Sonstige"))))</x:f>
        <x:v>Google</x:v>
      </x:c>
      <x:c r="AB8" s="123" t="str">
        <x:f>IF(B8="","",IF(X8&lt;&gt;"","manuell",IF(OR(P8&lt;&gt;"",Q8&lt;&gt;"",R8&lt;&gt;"",S8&lt;&gt;""),"click_id",IF(W8&lt;&gt;"","signal_id",IF(OR(K8&lt;&gt;"",L8&lt;&gt;"",M8&lt;&gt;""),"utm",IF(J8&lt;&gt;"","referrer",IF(T8&lt;&gt;"","selbstauskunft","unbekannt")))))))</x:f>
        <x:v>signal_id</x:v>
      </x:c>
      <x:c r="AC8" s="123" t="str">
        <x:f>IF(B8="","",IF(OR(T8="ChatGPT/KI-Suche",U8&lt;&gt;""),"Ja","Nein"))</x:f>
        <x:v>Nein</x:v>
      </x:c>
      <x:c r="AD8" s="127" t="n">
        <x:f>IF(F8="","",DATE(YEAR(F8),MONTH(F8),1))</x:f>
        <x:v>46235</x:v>
      </x:c>
      <x:c r="AE8" s="123" t="str">
        <x:f>IF(B8="","",IF(G8="booking_start","Nicht zulässig",IF(OR(C8="",F8="",G8=""),"Prüfen",IF(COUNTIFS($A$7:$A$306,A8,$B$7:$B$306,B8)&gt;1,"Lead-ID prüfen","Bereit"))))</x:f>
        <x:v>Bereit</x:v>
      </x:c>
      <x:c r="AF8" s="123" t="n">
        <x:f>IF(B8="","",ROW()-6)</x:f>
        <x:v>2</x:v>
      </x:c>
    </x:row>
    <x:row r="9" ht="22.5" customHeight="1">
      <x:c r="A9" s="118" t="str">
        <x:v>Beispiel</x:v>
      </x:c>
      <x:c r="B9" s="58" t="str">
        <x:v>LD-BSP-003</x:v>
      </x:c>
      <x:c r="C9" s="58" t="str">
        <x:v>EVT-BSP-003</x:v>
      </x:c>
      <x:c r="D9" s="58" t="str">
        <x:v>SUB-BSP-003</x:v>
      </x:c>
      <x:c r="E9" s="58" t="str">
        <x:v>CRM-BSP-003</x:v>
      </x:c>
      <x:c r="F9" s="125" t="n">
        <x:v>46242.552083333336</x:v>
      </x:c>
      <x:c r="G9" s="58" t="str">
        <x:v>contact_received</x:v>
      </x:c>
      <x:c r="H9" s="58" t="str">
        <x:v>Formular</x:v>
      </x:c>
      <x:c r="I9" s="58" t="str">
        <x:v>/geo</x:v>
      </x:c>
      <x:c r="J9" s="58" t="str">
        <x:v>chatgpt.com</x:v>
      </x:c>
      <x:c r="K9" s="58" t="str"/>
      <x:c r="L9" s="58" t="str"/>
      <x:c r="M9" s="58" t="str"/>
      <x:c r="N9" s="58" t="str"/>
      <x:c r="O9" s="58" t="str"/>
      <x:c r="P9" s="58" t="str"/>
      <x:c r="Q9" s="58" t="str"/>
      <x:c r="R9" s="58" t="str"/>
      <x:c r="S9" s="58" t="str"/>
      <x:c r="T9" s="58" t="str">
        <x:v>ChatGPT/KI-Suche</x:v>
      </x:c>
      <x:c r="U9" s="58" t="str">
        <x:v>ChatGPT</x:v>
      </x:c>
      <x:c r="V9" s="58" t="str">
        <x:v>Agentur-Empfehlung Schweiz</x:v>
      </x:c>
      <x:c r="W9" s="58" t="str">
        <x:v>SIG-AI-CGPT-01</x:v>
      </x:c>
      <x:c r="X9" s="58" t="str"/>
      <x:c r="Y9" s="58" t="str">
        <x:v>Marketing</x:v>
      </x:c>
      <x:c r="Z9" s="123" t="str">
        <x:f>IF(B9="","",IF(X9&lt;&gt;"",X9,IF(OR(P9&lt;&gt;"",Q9&lt;&gt;"",R9&lt;&gt;""),"Google Ads",IF(S9&lt;&gt;"","Microsoft Ads",IF(W9&lt;&gt;"",IFERROR(INDEX('MESSPLAN'!$E$7:$E$106,MATCH(W9,'MESSPLAN'!$C$7:$C$106,0)),"Direct/Unbekannt"),IF(K9&lt;&gt;"",K9,IF(J9&lt;&gt;"",J9,IF(T9&lt;&gt;"",T9,"Direct/Unbekannt"))))))))</x:f>
        <x:v>ChatGPT</x:v>
      </x:c>
      <x:c r="AA9" s="123" t="str">
        <x:f>IF(B9="","",IF(W9&lt;&gt;"",IFERROR(INDEX('MESSPLAN'!$D$7:$D$106,MATCH(W9,'MESSPLAN'!$C$7:$C$106,0)),"Sonstige"),IF(OR(Z9="Google Ads",Z9="Google Organic",Z9="Google Maps"),"Google",IF(OR(U9&lt;&gt;"",T9="ChatGPT/KI-Suche"),"KI","Sonstige"))))</x:f>
        <x:v>KI</x:v>
      </x:c>
      <x:c r="AB9" s="123" t="str">
        <x:f>IF(B9="","",IF(X9&lt;&gt;"","manuell",IF(OR(P9&lt;&gt;"",Q9&lt;&gt;"",R9&lt;&gt;"",S9&lt;&gt;""),"click_id",IF(W9&lt;&gt;"","signal_id",IF(OR(K9&lt;&gt;"",L9&lt;&gt;"",M9&lt;&gt;""),"utm",IF(J9&lt;&gt;"","referrer",IF(T9&lt;&gt;"","selbstauskunft","unbekannt")))))))</x:f>
        <x:v>signal_id</x:v>
      </x:c>
      <x:c r="AC9" s="123" t="str">
        <x:f>IF(B9="","",IF(OR(T9="ChatGPT/KI-Suche",U9&lt;&gt;""),"Ja","Nein"))</x:f>
        <x:v>Ja</x:v>
      </x:c>
      <x:c r="AD9" s="127" t="n">
        <x:f>IF(F9="","",DATE(YEAR(F9),MONTH(F9),1))</x:f>
        <x:v>46235</x:v>
      </x:c>
      <x:c r="AE9" s="123" t="str">
        <x:f>IF(B9="","",IF(G9="booking_start","Nicht zulässig",IF(OR(C9="",F9="",G9=""),"Prüfen",IF(COUNTIFS($A$7:$A$306,A9,$B$7:$B$306,B9)&gt;1,"Lead-ID prüfen","Bereit"))))</x:f>
        <x:v>Bereit</x:v>
      </x:c>
      <x:c r="AF9" s="123" t="n">
        <x:f>IF(B9="","",ROW()-6)</x:f>
        <x:v>3</x:v>
      </x:c>
    </x:row>
    <x:row r="10" ht="22.5" customHeight="1">
      <x:c r="A10" s="118" t="str">
        <x:v>Beispiel</x:v>
      </x:c>
      <x:c r="B10" s="58" t="str">
        <x:v>LD-BSP-004</x:v>
      </x:c>
      <x:c r="C10" s="58" t="str">
        <x:v>EVT-BSP-004</x:v>
      </x:c>
      <x:c r="D10" s="58" t="str">
        <x:v>SUB-BSP-004</x:v>
      </x:c>
      <x:c r="E10" s="58" t="str">
        <x:v>CRM-BSP-004</x:v>
      </x:c>
      <x:c r="F10" s="125" t="n">
        <x:v>46243.40625</x:v>
      </x:c>
      <x:c r="G10" s="58" t="str">
        <x:v>email_received</x:v>
      </x:c>
      <x:c r="H10" s="58" t="str">
        <x:v>E-Mail</x:v>
      </x:c>
      <x:c r="I10" s="58" t="str">
        <x:v>/kontakt</x:v>
      </x:c>
      <x:c r="J10" s="58" t="str">
        <x:v>partner-beispiel.ch</x:v>
      </x:c>
      <x:c r="K10" s="58" t="str"/>
      <x:c r="L10" s="58" t="str"/>
      <x:c r="M10" s="58" t="str"/>
      <x:c r="N10" s="58" t="str"/>
      <x:c r="O10" s="58" t="str"/>
      <x:c r="P10" s="58" t="str"/>
      <x:c r="Q10" s="58" t="str"/>
      <x:c r="R10" s="58" t="str"/>
      <x:c r="S10" s="58" t="str"/>
      <x:c r="T10" s="58" t="str">
        <x:v>Empfehlung</x:v>
      </x:c>
      <x:c r="U10" s="58" t="str"/>
      <x:c r="V10" s="58" t="str"/>
      <x:c r="W10" s="58" t="str"/>
      <x:c r="X10" s="58" t="str">
        <x:v>Empfehlung</x:v>
      </x:c>
      <x:c r="Y10" s="58" t="str">
        <x:v>Sales</x:v>
      </x:c>
      <x:c r="Z10" s="123" t="str">
        <x:f>IF(B10="","",IF(X10&lt;&gt;"",X10,IF(OR(P10&lt;&gt;"",Q10&lt;&gt;"",R10&lt;&gt;""),"Google Ads",IF(S10&lt;&gt;"","Microsoft Ads",IF(W10&lt;&gt;"",IFERROR(INDEX('MESSPLAN'!$E$7:$E$106,MATCH(W10,'MESSPLAN'!$C$7:$C$106,0)),"Direct/Unbekannt"),IF(K10&lt;&gt;"",K10,IF(J10&lt;&gt;"",J10,IF(T10&lt;&gt;"",T10,"Direct/Unbekannt"))))))))</x:f>
        <x:v>Empfehlung</x:v>
      </x:c>
      <x:c r="AA10" s="123" t="str">
        <x:f>IF(B10="","",IF(W10&lt;&gt;"",IFERROR(INDEX('MESSPLAN'!$D$7:$D$106,MATCH(W10,'MESSPLAN'!$C$7:$C$106,0)),"Sonstige"),IF(OR(Z10="Google Ads",Z10="Google Organic",Z10="Google Maps"),"Google",IF(OR(U10&lt;&gt;"",T10="ChatGPT/KI-Suche"),"KI","Sonstige"))))</x:f>
        <x:v>Sonstige</x:v>
      </x:c>
      <x:c r="AB10" s="123" t="str">
        <x:f>IF(B10="","",IF(X10&lt;&gt;"","manuell",IF(OR(P10&lt;&gt;"",Q10&lt;&gt;"",R10&lt;&gt;"",S10&lt;&gt;""),"click_id",IF(W10&lt;&gt;"","signal_id",IF(OR(K10&lt;&gt;"",L10&lt;&gt;"",M10&lt;&gt;""),"utm",IF(J10&lt;&gt;"","referrer",IF(T10&lt;&gt;"","selbstauskunft","unbekannt")))))))</x:f>
        <x:v>manuell</x:v>
      </x:c>
      <x:c r="AC10" s="123" t="str">
        <x:f>IF(B10="","",IF(OR(T10="ChatGPT/KI-Suche",U10&lt;&gt;""),"Ja","Nein"))</x:f>
        <x:v>Nein</x:v>
      </x:c>
      <x:c r="AD10" s="127" t="n">
        <x:f>IF(F10="","",DATE(YEAR(F10),MONTH(F10),1))</x:f>
        <x:v>46235</x:v>
      </x:c>
      <x:c r="AE10" s="123" t="str">
        <x:f>IF(B10="","",IF(G10="booking_start","Nicht zulässig",IF(OR(C10="",F10="",G10=""),"Prüfen",IF(COUNTIFS($A$7:$A$306,A10,$B$7:$B$306,B10)&gt;1,"Lead-ID prüfen","Bereit"))))</x:f>
        <x:v>Bereit</x:v>
      </x:c>
      <x:c r="AF10" s="123" t="n">
        <x:f>IF(B10="","",ROW()-6)</x:f>
        <x:v>4</x:v>
      </x:c>
    </x:row>
    <x:row r="11" ht="22.5" customHeight="1">
      <x:c r="A11" s="118" t="str">
        <x:v>Beispiel</x:v>
      </x:c>
      <x:c r="B11" s="58" t="str">
        <x:v>LD-BSP-005</x:v>
      </x:c>
      <x:c r="C11" s="58" t="str">
        <x:v>EVT-BSP-005</x:v>
      </x:c>
      <x:c r="D11" s="58" t="str">
        <x:v>SUB-BSP-005</x:v>
      </x:c>
      <x:c r="E11" s="58" t="str">
        <x:v>CRM-BSP-005</x:v>
      </x:c>
      <x:c r="F11" s="125" t="n">
        <x:v>46245.63888888889</x:v>
      </x:c>
      <x:c r="G11" s="58" t="str">
        <x:v>appointment_booked</x:v>
      </x:c>
      <x:c r="H11" s="58" t="str">
        <x:v>Termin</x:v>
      </x:c>
      <x:c r="I11" s="58" t="str">
        <x:v>/ki-sichtbarkeit</x:v>
      </x:c>
      <x:c r="J11" s="58" t="str">
        <x:v>gemini.google.com</x:v>
      </x:c>
      <x:c r="K11" s="58" t="str"/>
      <x:c r="L11" s="58" t="str"/>
      <x:c r="M11" s="58" t="str"/>
      <x:c r="N11" s="58" t="str"/>
      <x:c r="O11" s="58" t="str"/>
      <x:c r="P11" s="58" t="str"/>
      <x:c r="Q11" s="58" t="str"/>
      <x:c r="R11" s="58" t="str"/>
      <x:c r="S11" s="58" t="str"/>
      <x:c r="T11" s="58" t="str">
        <x:v>ChatGPT/KI-Suche</x:v>
      </x:c>
      <x:c r="U11" s="58" t="str">
        <x:v>Gemini</x:v>
      </x:c>
      <x:c r="V11" s="58" t="str">
        <x:v>SEO-Agentur Schweiz</x:v>
      </x:c>
      <x:c r="W11" s="58" t="str">
        <x:v>SIG-AI-GEM-01</x:v>
      </x:c>
      <x:c r="X11" s="58" t="str"/>
      <x:c r="Y11" s="58" t="str">
        <x:v>Marketing</x:v>
      </x:c>
      <x:c r="Z11" s="123" t="str">
        <x:f>IF(B11="","",IF(X11&lt;&gt;"",X11,IF(OR(P11&lt;&gt;"",Q11&lt;&gt;"",R11&lt;&gt;""),"Google Ads",IF(S11&lt;&gt;"","Microsoft Ads",IF(W11&lt;&gt;"",IFERROR(INDEX('MESSPLAN'!$E$7:$E$106,MATCH(W11,'MESSPLAN'!$C$7:$C$106,0)),"Direct/Unbekannt"),IF(K11&lt;&gt;"",K11,IF(J11&lt;&gt;"",J11,IF(T11&lt;&gt;"",T11,"Direct/Unbekannt"))))))))</x:f>
        <x:v>Gemini</x:v>
      </x:c>
      <x:c r="AA11" s="123" t="str">
        <x:f>IF(B11="","",IF(W11&lt;&gt;"",IFERROR(INDEX('MESSPLAN'!$D$7:$D$106,MATCH(W11,'MESSPLAN'!$C$7:$C$106,0)),"Sonstige"),IF(OR(Z11="Google Ads",Z11="Google Organic",Z11="Google Maps"),"Google",IF(OR(U11&lt;&gt;"",T11="ChatGPT/KI-Suche"),"KI","Sonstige"))))</x:f>
        <x:v>KI</x:v>
      </x:c>
      <x:c r="AB11" s="123" t="str">
        <x:f>IF(B11="","",IF(X11&lt;&gt;"","manuell",IF(OR(P11&lt;&gt;"",Q11&lt;&gt;"",R11&lt;&gt;"",S11&lt;&gt;""),"click_id",IF(W11&lt;&gt;"","signal_id",IF(OR(K11&lt;&gt;"",L11&lt;&gt;"",M11&lt;&gt;""),"utm",IF(J11&lt;&gt;"","referrer",IF(T11&lt;&gt;"","selbstauskunft","unbekannt")))))))</x:f>
        <x:v>signal_id</x:v>
      </x:c>
      <x:c r="AC11" s="123" t="str">
        <x:f>IF(B11="","",IF(OR(T11="ChatGPT/KI-Suche",U11&lt;&gt;""),"Ja","Nein"))</x:f>
        <x:v>Ja</x:v>
      </x:c>
      <x:c r="AD11" s="127" t="n">
        <x:f>IF(F11="","",DATE(YEAR(F11),MONTH(F11),1))</x:f>
        <x:v>46235</x:v>
      </x:c>
      <x:c r="AE11" s="123" t="str">
        <x:f>IF(B11="","",IF(G11="booking_start","Nicht zulässig",IF(OR(C11="",F11="",G11=""),"Prüfen",IF(COUNTIFS($A$7:$A$306,A11,$B$7:$B$306,B11)&gt;1,"Lead-ID prüfen","Bereit"))))</x:f>
        <x:v>Bereit</x:v>
      </x:c>
      <x:c r="AF11" s="123" t="n">
        <x:f>IF(B11="","",ROW()-6)</x:f>
        <x:v>5</x:v>
      </x:c>
    </x:row>
    <x:row r="12" ht="22.5" customHeight="1">
      <x:c r="A12" s="118" t="str">
        <x:v>Beispiel</x:v>
      </x:c>
      <x:c r="B12" s="58" t="str">
        <x:v>LD-BSP-006</x:v>
      </x:c>
      <x:c r="C12" s="58" t="str">
        <x:v>EVT-BSP-006</x:v>
      </x:c>
      <x:c r="D12" s="58" t="str">
        <x:v>SUB-BSP-006</x:v>
      </x:c>
      <x:c r="E12" s="58" t="str">
        <x:v>CRM-BSP-006</x:v>
      </x:c>
      <x:c r="F12" s="125" t="n">
        <x:v>46246.461805555555</x:v>
      </x:c>
      <x:c r="G12" s="58" t="str">
        <x:v>call_received</x:v>
      </x:c>
      <x:c r="H12" s="58" t="str">
        <x:v>Anruf</x:v>
      </x:c>
      <x:c r="I12" s="58" t="str">
        <x:v>/kontakt</x:v>
      </x:c>
      <x:c r="J12" s="58" t="str">
        <x:v>google.com</x:v>
      </x:c>
      <x:c r="K12" s="58" t="str"/>
      <x:c r="L12" s="58" t="str"/>
      <x:c r="M12" s="58" t="str"/>
      <x:c r="N12" s="58" t="str"/>
      <x:c r="O12" s="58" t="str"/>
      <x:c r="P12" s="58" t="str"/>
      <x:c r="Q12" s="58" t="str"/>
      <x:c r="R12" s="58" t="str"/>
      <x:c r="S12" s="58" t="str"/>
      <x:c r="T12" s="58" t="str">
        <x:v>Google Maps</x:v>
      </x:c>
      <x:c r="U12" s="58" t="str"/>
      <x:c r="V12" s="58" t="str"/>
      <x:c r="W12" s="58" t="str">
        <x:v>SIG-GMAPS-LU-01</x:v>
      </x:c>
      <x:c r="X12" s="58" t="str"/>
      <x:c r="Y12" s="58" t="str">
        <x:v>Sales</x:v>
      </x:c>
      <x:c r="Z12" s="123" t="str">
        <x:f>IF(B12="","",IF(X12&lt;&gt;"",X12,IF(OR(P12&lt;&gt;"",Q12&lt;&gt;"",R12&lt;&gt;""),"Google Ads",IF(S12&lt;&gt;"","Microsoft Ads",IF(W12&lt;&gt;"",IFERROR(INDEX('MESSPLAN'!$E$7:$E$106,MATCH(W12,'MESSPLAN'!$C$7:$C$106,0)),"Direct/Unbekannt"),IF(K12&lt;&gt;"",K12,IF(J12&lt;&gt;"",J12,IF(T12&lt;&gt;"",T12,"Direct/Unbekannt"))))))))</x:f>
        <x:v>Google Maps</x:v>
      </x:c>
      <x:c r="AA12" s="123" t="str">
        <x:f>IF(B12="","",IF(W12&lt;&gt;"",IFERROR(INDEX('MESSPLAN'!$D$7:$D$106,MATCH(W12,'MESSPLAN'!$C$7:$C$106,0)),"Sonstige"),IF(OR(Z12="Google Ads",Z12="Google Organic",Z12="Google Maps"),"Google",IF(OR(U12&lt;&gt;"",T12="ChatGPT/KI-Suche"),"KI","Sonstige"))))</x:f>
        <x:v>Google</x:v>
      </x:c>
      <x:c r="AB12" s="123" t="str">
        <x:f>IF(B12="","",IF(X12&lt;&gt;"","manuell",IF(OR(P12&lt;&gt;"",Q12&lt;&gt;"",R12&lt;&gt;"",S12&lt;&gt;""),"click_id",IF(W12&lt;&gt;"","signal_id",IF(OR(K12&lt;&gt;"",L12&lt;&gt;"",M12&lt;&gt;""),"utm",IF(J12&lt;&gt;"","referrer",IF(T12&lt;&gt;"","selbstauskunft","unbekannt")))))))</x:f>
        <x:v>signal_id</x:v>
      </x:c>
      <x:c r="AC12" s="123" t="str">
        <x:f>IF(B12="","",IF(OR(T12="ChatGPT/KI-Suche",U12&lt;&gt;""),"Ja","Nein"))</x:f>
        <x:v>Nein</x:v>
      </x:c>
      <x:c r="AD12" s="127" t="n">
        <x:f>IF(F12="","",DATE(YEAR(F12),MONTH(F12),1))</x:f>
        <x:v>46235</x:v>
      </x:c>
      <x:c r="AE12" s="123" t="str">
        <x:f>IF(B12="","",IF(G12="booking_start","Nicht zulässig",IF(OR(C12="",F12="",G12=""),"Prüfen",IF(COUNTIFS($A$7:$A$306,A12,$B$7:$B$306,B12)&gt;1,"Lead-ID prüfen","Bereit"))))</x:f>
        <x:v>Bereit</x:v>
      </x:c>
      <x:c r="AF12" s="123" t="n">
        <x:f>IF(B12="","",ROW()-6)</x:f>
        <x:v>6</x:v>
      </x:c>
    </x:row>
    <x:row r="13" ht="22.5" customHeight="1">
      <x:c r="A13" s="61" t="str">
        <x:v>Eigene Daten</x:v>
      </x:c>
      <x:c r="B13" s="58" t="str"/>
      <x:c r="C13" s="58" t="str"/>
      <x:c r="D13" s="58" t="str"/>
      <x:c r="E13" s="58" t="str"/>
      <x:c r="F13" s="125" t="str"/>
      <x:c r="G13" s="58" t="str"/>
      <x:c r="H13" s="58" t="str"/>
      <x:c r="I13" s="58" t="str"/>
      <x:c r="J13" s="58" t="str"/>
      <x:c r="K13" s="58" t="str"/>
      <x:c r="L13" s="58" t="str"/>
      <x:c r="M13" s="58" t="str"/>
      <x:c r="N13" s="58" t="str"/>
      <x:c r="O13" s="58" t="str"/>
      <x:c r="P13" s="58" t="str"/>
      <x:c r="Q13" s="58" t="str"/>
      <x:c r="R13" s="58" t="str"/>
      <x:c r="S13" s="58" t="str"/>
      <x:c r="T13" s="58" t="str"/>
      <x:c r="U13" s="58" t="str"/>
      <x:c r="V13" s="58" t="str"/>
      <x:c r="W13" s="58" t="str"/>
      <x:c r="X13" s="58" t="str"/>
      <x:c r="Y13" s="58" t="str"/>
      <x:c r="Z13" s="123" t="str">
        <x:f>IF(B13="","",IF(X13&lt;&gt;"",X13,IF(OR(P13&lt;&gt;"",Q13&lt;&gt;"",R13&lt;&gt;""),"Google Ads",IF(S13&lt;&gt;"","Microsoft Ads",IF(W13&lt;&gt;"",IFERROR(INDEX('MESSPLAN'!$E$7:$E$106,MATCH(W13,'MESSPLAN'!$C$7:$C$106,0)),"Direct/Unbekannt"),IF(K13&lt;&gt;"",K13,IF(J13&lt;&gt;"",J13,IF(T13&lt;&gt;"",T13,"Direct/Unbekannt"))))))))</x:f>
      </x:c>
      <x:c r="AA13" s="123" t="str">
        <x:f>IF(B13="","",IF(W13&lt;&gt;"",IFERROR(INDEX('MESSPLAN'!$D$7:$D$106,MATCH(W13,'MESSPLAN'!$C$7:$C$106,0)),"Sonstige"),IF(OR(Z13="Google Ads",Z13="Google Organic",Z13="Google Maps"),"Google",IF(OR(U13&lt;&gt;"",T13="ChatGPT/KI-Suche"),"KI","Sonstige"))))</x:f>
      </x:c>
      <x:c r="AB13" s="123" t="str">
        <x:f>IF(B13="","",IF(X13&lt;&gt;"","manuell",IF(OR(P13&lt;&gt;"",Q13&lt;&gt;"",R13&lt;&gt;"",S13&lt;&gt;""),"click_id",IF(W13&lt;&gt;"","signal_id",IF(OR(K13&lt;&gt;"",L13&lt;&gt;"",M13&lt;&gt;""),"utm",IF(J13&lt;&gt;"","referrer",IF(T13&lt;&gt;"","selbstauskunft","unbekannt")))))))</x:f>
      </x:c>
      <x:c r="AC13" s="123" t="str">
        <x:f>IF(B13="","",IF(OR(T13="ChatGPT/KI-Suche",U13&lt;&gt;""),"Ja","Nein"))</x:f>
      </x:c>
      <x:c r="AD13" s="127" t="str">
        <x:f>IF(F13="","",DATE(YEAR(F13),MONTH(F13),1))</x:f>
      </x:c>
      <x:c r="AE13" s="123" t="str">
        <x:f>IF(B13="","",IF(G13="booking_start","Nicht zulässig",IF(OR(C13="",F13="",G13=""),"Prüfen",IF(COUNTIFS($A$7:$A$306,A13,$B$7:$B$306,B13)&gt;1,"Lead-ID prüfen","Bereit"))))</x:f>
      </x:c>
      <x:c r="AF13" s="123" t="str">
        <x:f>IF(B13="","",ROW()-6)</x:f>
      </x:c>
    </x:row>
    <x:row r="14" ht="22.5" customHeight="1">
      <x:c r="A14" s="61" t="str">
        <x:v>Eigene Daten</x:v>
      </x:c>
      <x:c r="B14" s="58"/>
      <x:c r="C14" s="58"/>
      <x:c r="D14" s="58"/>
      <x:c r="E14" s="58"/>
      <x:c r="F14" s="125"/>
      <x:c r="G14" s="58"/>
      <x:c r="H14" s="58"/>
      <x:c r="I14" s="58"/>
      <x:c r="J14" s="58"/>
      <x:c r="K14" s="58"/>
      <x:c r="L14" s="58"/>
      <x:c r="M14" s="58"/>
      <x:c r="N14" s="58"/>
      <x:c r="O14" s="58"/>
      <x:c r="P14" s="58"/>
      <x:c r="Q14" s="58"/>
      <x:c r="R14" s="58"/>
      <x:c r="S14" s="58"/>
      <x:c r="T14" s="58"/>
      <x:c r="U14" s="58"/>
      <x:c r="V14" s="58"/>
      <x:c r="W14" s="58"/>
      <x:c r="X14" s="58"/>
      <x:c r="Y14" s="58"/>
      <x:c r="Z14" s="123" t="str">
        <x:f>IF(B14="","",IF(X14&lt;&gt;"",X14,IF(OR(P14&lt;&gt;"",Q14&lt;&gt;"",R14&lt;&gt;""),"Google Ads",IF(S14&lt;&gt;"","Microsoft Ads",IF(W14&lt;&gt;"",IFERROR(INDEX('MESSPLAN'!$E$7:$E$106,MATCH(W14,'MESSPLAN'!$C$7:$C$106,0)),"Direct/Unbekannt"),IF(K14&lt;&gt;"",K14,IF(J14&lt;&gt;"",J14,IF(T14&lt;&gt;"",T14,"Direct/Unbekannt"))))))))</x:f>
      </x:c>
      <x:c r="AA14" s="123" t="str">
        <x:f>IF(B14="","",IF(W14&lt;&gt;"",IFERROR(INDEX('MESSPLAN'!$D$7:$D$106,MATCH(W14,'MESSPLAN'!$C$7:$C$106,0)),"Sonstige"),IF(OR(Z14="Google Ads",Z14="Google Organic",Z14="Google Maps"),"Google",IF(OR(U14&lt;&gt;"",T14="ChatGPT/KI-Suche"),"KI","Sonstige"))))</x:f>
      </x:c>
      <x:c r="AB14" s="123" t="str">
        <x:f>IF(B14="","",IF(X14&lt;&gt;"","manuell",IF(OR(P14&lt;&gt;"",Q14&lt;&gt;"",R14&lt;&gt;"",S14&lt;&gt;""),"click_id",IF(W14&lt;&gt;"","signal_id",IF(OR(K14&lt;&gt;"",L14&lt;&gt;"",M14&lt;&gt;""),"utm",IF(J14&lt;&gt;"","referrer",IF(T14&lt;&gt;"","selbstauskunft","unbekannt")))))))</x:f>
      </x:c>
      <x:c r="AC14" s="123" t="str">
        <x:f>IF(B14="","",IF(OR(T14="ChatGPT/KI-Suche",U14&lt;&gt;""),"Ja","Nein"))</x:f>
      </x:c>
      <x:c r="AD14" s="127" t="str">
        <x:f>IF(F14="","",DATE(YEAR(F14),MONTH(F14),1))</x:f>
      </x:c>
      <x:c r="AE14" s="123" t="str">
        <x:f>IF(B14="","",IF(G14="booking_start","Nicht zulässig",IF(OR(C14="",F14="",G14=""),"Prüfen",IF(COUNTIFS($A$7:$A$306,A14,$B$7:$B$306,B14)&gt;1,"Lead-ID prüfen","Bereit"))))</x:f>
      </x:c>
      <x:c r="AF14" s="123" t="str">
        <x:f>IF(B14="","",ROW()-6)</x:f>
      </x:c>
    </x:row>
    <x:row r="15" ht="22.5" customHeight="1">
      <x:c r="A15" s="61" t="str">
        <x:v>Eigene Daten</x:v>
      </x:c>
      <x:c r="B15" s="58"/>
      <x:c r="C15" s="58"/>
      <x:c r="D15" s="58"/>
      <x:c r="E15" s="58"/>
      <x:c r="F15" s="125"/>
      <x:c r="G15" s="58"/>
      <x:c r="H15" s="58"/>
      <x:c r="I15" s="58"/>
      <x:c r="J15" s="58"/>
      <x:c r="K15" s="58"/>
      <x:c r="L15" s="58"/>
      <x:c r="M15" s="58"/>
      <x:c r="N15" s="58"/>
      <x:c r="O15" s="58"/>
      <x:c r="P15" s="58"/>
      <x:c r="Q15" s="58"/>
      <x:c r="R15" s="58"/>
      <x:c r="S15" s="58"/>
      <x:c r="T15" s="58"/>
      <x:c r="U15" s="58"/>
      <x:c r="V15" s="58"/>
      <x:c r="W15" s="58"/>
      <x:c r="X15" s="58"/>
      <x:c r="Y15" s="58"/>
      <x:c r="Z15" s="123" t="str">
        <x:f>IF(B15="","",IF(X15&lt;&gt;"",X15,IF(OR(P15&lt;&gt;"",Q15&lt;&gt;"",R15&lt;&gt;""),"Google Ads",IF(S15&lt;&gt;"","Microsoft Ads",IF(W15&lt;&gt;"",IFERROR(INDEX('MESSPLAN'!$E$7:$E$106,MATCH(W15,'MESSPLAN'!$C$7:$C$106,0)),"Direct/Unbekannt"),IF(K15&lt;&gt;"",K15,IF(J15&lt;&gt;"",J15,IF(T15&lt;&gt;"",T15,"Direct/Unbekannt"))))))))</x:f>
      </x:c>
      <x:c r="AA15" s="123" t="str">
        <x:f>IF(B15="","",IF(W15&lt;&gt;"",IFERROR(INDEX('MESSPLAN'!$D$7:$D$106,MATCH(W15,'MESSPLAN'!$C$7:$C$106,0)),"Sonstige"),IF(OR(Z15="Google Ads",Z15="Google Organic",Z15="Google Maps"),"Google",IF(OR(U15&lt;&gt;"",T15="ChatGPT/KI-Suche"),"KI","Sonstige"))))</x:f>
      </x:c>
      <x:c r="AB15" s="123" t="str">
        <x:f>IF(B15="","",IF(X15&lt;&gt;"","manuell",IF(OR(P15&lt;&gt;"",Q15&lt;&gt;"",R15&lt;&gt;"",S15&lt;&gt;""),"click_id",IF(W15&lt;&gt;"","signal_id",IF(OR(K15&lt;&gt;"",L15&lt;&gt;"",M15&lt;&gt;""),"utm",IF(J15&lt;&gt;"","referrer",IF(T15&lt;&gt;"","selbstauskunft","unbekannt")))))))</x:f>
      </x:c>
      <x:c r="AC15" s="123" t="str">
        <x:f>IF(B15="","",IF(OR(T15="ChatGPT/KI-Suche",U15&lt;&gt;""),"Ja","Nein"))</x:f>
      </x:c>
      <x:c r="AD15" s="127" t="str">
        <x:f>IF(F15="","",DATE(YEAR(F15),MONTH(F15),1))</x:f>
      </x:c>
      <x:c r="AE15" s="123" t="str">
        <x:f>IF(B15="","",IF(G15="booking_start","Nicht zulässig",IF(OR(C15="",F15="",G15=""),"Prüfen",IF(COUNTIFS($A$7:$A$306,A15,$B$7:$B$306,B15)&gt;1,"Lead-ID prüfen","Bereit"))))</x:f>
      </x:c>
      <x:c r="AF15" s="123" t="str">
        <x:f>IF(B15="","",ROW()-6)</x:f>
      </x:c>
    </x:row>
    <x:row r="16" ht="22.5" customHeight="1">
      <x:c r="A16" s="61" t="str">
        <x:v>Eigene Daten</x:v>
      </x:c>
      <x:c r="B16" s="58"/>
      <x:c r="C16" s="58"/>
      <x:c r="D16" s="58"/>
      <x:c r="E16" s="58"/>
      <x:c r="F16" s="125"/>
      <x:c r="G16" s="58"/>
      <x:c r="H16" s="58"/>
      <x:c r="I16" s="58"/>
      <x:c r="J16" s="58"/>
      <x:c r="K16" s="58"/>
      <x:c r="L16" s="58"/>
      <x:c r="M16" s="58"/>
      <x:c r="N16" s="58"/>
      <x:c r="O16" s="58"/>
      <x:c r="P16" s="58"/>
      <x:c r="Q16" s="58"/>
      <x:c r="R16" s="58"/>
      <x:c r="S16" s="58"/>
      <x:c r="T16" s="58"/>
      <x:c r="U16" s="58"/>
      <x:c r="V16" s="58"/>
      <x:c r="W16" s="58"/>
      <x:c r="X16" s="58"/>
      <x:c r="Y16" s="58"/>
      <x:c r="Z16" s="123" t="str">
        <x:f>IF(B16="","",IF(X16&lt;&gt;"",X16,IF(OR(P16&lt;&gt;"",Q16&lt;&gt;"",R16&lt;&gt;""),"Google Ads",IF(S16&lt;&gt;"","Microsoft Ads",IF(W16&lt;&gt;"",IFERROR(INDEX('MESSPLAN'!$E$7:$E$106,MATCH(W16,'MESSPLAN'!$C$7:$C$106,0)),"Direct/Unbekannt"),IF(K16&lt;&gt;"",K16,IF(J16&lt;&gt;"",J16,IF(T16&lt;&gt;"",T16,"Direct/Unbekannt"))))))))</x:f>
      </x:c>
      <x:c r="AA16" s="123" t="str">
        <x:f>IF(B16="","",IF(W16&lt;&gt;"",IFERROR(INDEX('MESSPLAN'!$D$7:$D$106,MATCH(W16,'MESSPLAN'!$C$7:$C$106,0)),"Sonstige"),IF(OR(Z16="Google Ads",Z16="Google Organic",Z16="Google Maps"),"Google",IF(OR(U16&lt;&gt;"",T16="ChatGPT/KI-Suche"),"KI","Sonstige"))))</x:f>
      </x:c>
      <x:c r="AB16" s="123" t="str">
        <x:f>IF(B16="","",IF(X16&lt;&gt;"","manuell",IF(OR(P16&lt;&gt;"",Q16&lt;&gt;"",R16&lt;&gt;"",S16&lt;&gt;""),"click_id",IF(W16&lt;&gt;"","signal_id",IF(OR(K16&lt;&gt;"",L16&lt;&gt;"",M16&lt;&gt;""),"utm",IF(J16&lt;&gt;"","referrer",IF(T16&lt;&gt;"","selbstauskunft","unbekannt")))))))</x:f>
      </x:c>
      <x:c r="AC16" s="123" t="str">
        <x:f>IF(B16="","",IF(OR(T16="ChatGPT/KI-Suche",U16&lt;&gt;""),"Ja","Nein"))</x:f>
      </x:c>
      <x:c r="AD16" s="127" t="str">
        <x:f>IF(F16="","",DATE(YEAR(F16),MONTH(F16),1))</x:f>
      </x:c>
      <x:c r="AE16" s="123" t="str">
        <x:f>IF(B16="","",IF(G16="booking_start","Nicht zulässig",IF(OR(C16="",F16="",G16=""),"Prüfen",IF(COUNTIFS($A$7:$A$306,A16,$B$7:$B$306,B16)&gt;1,"Lead-ID prüfen","Bereit"))))</x:f>
      </x:c>
      <x:c r="AF16" s="123" t="str">
        <x:f>IF(B16="","",ROW()-6)</x:f>
      </x:c>
    </x:row>
    <x:row r="17" ht="22.5" customHeight="1">
      <x:c r="A17" s="61" t="str">
        <x:v>Eigene Daten</x:v>
      </x:c>
      <x:c r="B17" s="58"/>
      <x:c r="C17" s="58"/>
      <x:c r="D17" s="58"/>
      <x:c r="E17" s="58"/>
      <x:c r="F17" s="125"/>
      <x:c r="G17" s="58"/>
      <x:c r="H17" s="58"/>
      <x:c r="I17" s="58"/>
      <x:c r="J17" s="58"/>
      <x:c r="K17" s="58"/>
      <x:c r="L17" s="58"/>
      <x:c r="M17" s="58"/>
      <x:c r="N17" s="58"/>
      <x:c r="O17" s="58"/>
      <x:c r="P17" s="58"/>
      <x:c r="Q17" s="58"/>
      <x:c r="R17" s="58"/>
      <x:c r="S17" s="58"/>
      <x:c r="T17" s="58"/>
      <x:c r="U17" s="58"/>
      <x:c r="V17" s="58"/>
      <x:c r="W17" s="58"/>
      <x:c r="X17" s="58"/>
      <x:c r="Y17" s="58"/>
      <x:c r="Z17" s="123" t="str">
        <x:f>IF(B17="","",IF(X17&lt;&gt;"",X17,IF(OR(P17&lt;&gt;"",Q17&lt;&gt;"",R17&lt;&gt;""),"Google Ads",IF(S17&lt;&gt;"","Microsoft Ads",IF(W17&lt;&gt;"",IFERROR(INDEX('MESSPLAN'!$E$7:$E$106,MATCH(W17,'MESSPLAN'!$C$7:$C$106,0)),"Direct/Unbekannt"),IF(K17&lt;&gt;"",K17,IF(J17&lt;&gt;"",J17,IF(T17&lt;&gt;"",T17,"Direct/Unbekannt"))))))))</x:f>
      </x:c>
      <x:c r="AA17" s="123" t="str">
        <x:f>IF(B17="","",IF(W17&lt;&gt;"",IFERROR(INDEX('MESSPLAN'!$D$7:$D$106,MATCH(W17,'MESSPLAN'!$C$7:$C$106,0)),"Sonstige"),IF(OR(Z17="Google Ads",Z17="Google Organic",Z17="Google Maps"),"Google",IF(OR(U17&lt;&gt;"",T17="ChatGPT/KI-Suche"),"KI","Sonstige"))))</x:f>
      </x:c>
      <x:c r="AB17" s="123" t="str">
        <x:f>IF(B17="","",IF(X17&lt;&gt;"","manuell",IF(OR(P17&lt;&gt;"",Q17&lt;&gt;"",R17&lt;&gt;"",S17&lt;&gt;""),"click_id",IF(W17&lt;&gt;"","signal_id",IF(OR(K17&lt;&gt;"",L17&lt;&gt;"",M17&lt;&gt;""),"utm",IF(J17&lt;&gt;"","referrer",IF(T17&lt;&gt;"","selbstauskunft","unbekannt")))))))</x:f>
      </x:c>
      <x:c r="AC17" s="123" t="str">
        <x:f>IF(B17="","",IF(OR(T17="ChatGPT/KI-Suche",U17&lt;&gt;""),"Ja","Nein"))</x:f>
      </x:c>
      <x:c r="AD17" s="127" t="str">
        <x:f>IF(F17="","",DATE(YEAR(F17),MONTH(F17),1))</x:f>
      </x:c>
      <x:c r="AE17" s="123" t="str">
        <x:f>IF(B17="","",IF(G17="booking_start","Nicht zulässig",IF(OR(C17="",F17="",G17=""),"Prüfen",IF(COUNTIFS($A$7:$A$306,A17,$B$7:$B$306,B17)&gt;1,"Lead-ID prüfen","Bereit"))))</x:f>
      </x:c>
      <x:c r="AF17" s="123" t="str">
        <x:f>IF(B17="","",ROW()-6)</x:f>
      </x:c>
    </x:row>
    <x:row r="18" ht="22.5" customHeight="1">
      <x:c r="A18" s="61" t="str">
        <x:v>Eigene Daten</x:v>
      </x:c>
      <x:c r="B18" s="58"/>
      <x:c r="C18" s="58"/>
      <x:c r="D18" s="58"/>
      <x:c r="E18" s="58"/>
      <x:c r="F18" s="125"/>
      <x:c r="G18" s="58"/>
      <x:c r="H18" s="58"/>
      <x:c r="I18" s="58"/>
      <x:c r="J18" s="58"/>
      <x:c r="K18" s="58"/>
      <x:c r="L18" s="58"/>
      <x:c r="M18" s="58"/>
      <x:c r="N18" s="58"/>
      <x:c r="O18" s="58"/>
      <x:c r="P18" s="58"/>
      <x:c r="Q18" s="58"/>
      <x:c r="R18" s="58"/>
      <x:c r="S18" s="58"/>
      <x:c r="T18" s="58"/>
      <x:c r="U18" s="58"/>
      <x:c r="V18" s="58"/>
      <x:c r="W18" s="58"/>
      <x:c r="X18" s="58"/>
      <x:c r="Y18" s="58"/>
      <x:c r="Z18" s="123" t="str">
        <x:f>IF(B18="","",IF(X18&lt;&gt;"",X18,IF(OR(P18&lt;&gt;"",Q18&lt;&gt;"",R18&lt;&gt;""),"Google Ads",IF(S18&lt;&gt;"","Microsoft Ads",IF(W18&lt;&gt;"",IFERROR(INDEX('MESSPLAN'!$E$7:$E$106,MATCH(W18,'MESSPLAN'!$C$7:$C$106,0)),"Direct/Unbekannt"),IF(K18&lt;&gt;"",K18,IF(J18&lt;&gt;"",J18,IF(T18&lt;&gt;"",T18,"Direct/Unbekannt"))))))))</x:f>
      </x:c>
      <x:c r="AA18" s="123" t="str">
        <x:f>IF(B18="","",IF(W18&lt;&gt;"",IFERROR(INDEX('MESSPLAN'!$D$7:$D$106,MATCH(W18,'MESSPLAN'!$C$7:$C$106,0)),"Sonstige"),IF(OR(Z18="Google Ads",Z18="Google Organic",Z18="Google Maps"),"Google",IF(OR(U18&lt;&gt;"",T18="ChatGPT/KI-Suche"),"KI","Sonstige"))))</x:f>
      </x:c>
      <x:c r="AB18" s="123" t="str">
        <x:f>IF(B18="","",IF(X18&lt;&gt;"","manuell",IF(OR(P18&lt;&gt;"",Q18&lt;&gt;"",R18&lt;&gt;"",S18&lt;&gt;""),"click_id",IF(W18&lt;&gt;"","signal_id",IF(OR(K18&lt;&gt;"",L18&lt;&gt;"",M18&lt;&gt;""),"utm",IF(J18&lt;&gt;"","referrer",IF(T18&lt;&gt;"","selbstauskunft","unbekannt")))))))</x:f>
      </x:c>
      <x:c r="AC18" s="123" t="str">
        <x:f>IF(B18="","",IF(OR(T18="ChatGPT/KI-Suche",U18&lt;&gt;""),"Ja","Nein"))</x:f>
      </x:c>
      <x:c r="AD18" s="127" t="str">
        <x:f>IF(F18="","",DATE(YEAR(F18),MONTH(F18),1))</x:f>
      </x:c>
      <x:c r="AE18" s="123" t="str">
        <x:f>IF(B18="","",IF(G18="booking_start","Nicht zulässig",IF(OR(C18="",F18="",G18=""),"Prüfen",IF(COUNTIFS($A$7:$A$306,A18,$B$7:$B$306,B18)&gt;1,"Lead-ID prüfen","Bereit"))))</x:f>
      </x:c>
      <x:c r="AF18" s="123" t="str">
        <x:f>IF(B18="","",ROW()-6)</x:f>
      </x:c>
    </x:row>
    <x:row r="19" ht="22.5" customHeight="1">
      <x:c r="A19" s="61" t="str">
        <x:v>Eigene Daten</x:v>
      </x:c>
      <x:c r="B19" s="58"/>
      <x:c r="C19" s="58"/>
      <x:c r="D19" s="58"/>
      <x:c r="E19" s="58"/>
      <x:c r="F19" s="125"/>
      <x:c r="G19" s="58"/>
      <x:c r="H19" s="58"/>
      <x:c r="I19" s="58"/>
      <x:c r="J19" s="58"/>
      <x:c r="K19" s="58"/>
      <x:c r="L19" s="58"/>
      <x:c r="M19" s="58"/>
      <x:c r="N19" s="58"/>
      <x:c r="O19" s="58"/>
      <x:c r="P19" s="58"/>
      <x:c r="Q19" s="58"/>
      <x:c r="R19" s="58"/>
      <x:c r="S19" s="58"/>
      <x:c r="T19" s="58"/>
      <x:c r="U19" s="58"/>
      <x:c r="V19" s="58"/>
      <x:c r="W19" s="58"/>
      <x:c r="X19" s="58"/>
      <x:c r="Y19" s="58"/>
      <x:c r="Z19" s="123" t="str">
        <x:f>IF(B19="","",IF(X19&lt;&gt;"",X19,IF(OR(P19&lt;&gt;"",Q19&lt;&gt;"",R19&lt;&gt;""),"Google Ads",IF(S19&lt;&gt;"","Microsoft Ads",IF(W19&lt;&gt;"",IFERROR(INDEX('MESSPLAN'!$E$7:$E$106,MATCH(W19,'MESSPLAN'!$C$7:$C$106,0)),"Direct/Unbekannt"),IF(K19&lt;&gt;"",K19,IF(J19&lt;&gt;"",J19,IF(T19&lt;&gt;"",T19,"Direct/Unbekannt"))))))))</x:f>
      </x:c>
      <x:c r="AA19" s="123" t="str">
        <x:f>IF(B19="","",IF(W19&lt;&gt;"",IFERROR(INDEX('MESSPLAN'!$D$7:$D$106,MATCH(W19,'MESSPLAN'!$C$7:$C$106,0)),"Sonstige"),IF(OR(Z19="Google Ads",Z19="Google Organic",Z19="Google Maps"),"Google",IF(OR(U19&lt;&gt;"",T19="ChatGPT/KI-Suche"),"KI","Sonstige"))))</x:f>
      </x:c>
      <x:c r="AB19" s="123" t="str">
        <x:f>IF(B19="","",IF(X19&lt;&gt;"","manuell",IF(OR(P19&lt;&gt;"",Q19&lt;&gt;"",R19&lt;&gt;"",S19&lt;&gt;""),"click_id",IF(W19&lt;&gt;"","signal_id",IF(OR(K19&lt;&gt;"",L19&lt;&gt;"",M19&lt;&gt;""),"utm",IF(J19&lt;&gt;"","referrer",IF(T19&lt;&gt;"","selbstauskunft","unbekannt")))))))</x:f>
      </x:c>
      <x:c r="AC19" s="123" t="str">
        <x:f>IF(B19="","",IF(OR(T19="ChatGPT/KI-Suche",U19&lt;&gt;""),"Ja","Nein"))</x:f>
      </x:c>
      <x:c r="AD19" s="127" t="str">
        <x:f>IF(F19="","",DATE(YEAR(F19),MONTH(F19),1))</x:f>
      </x:c>
      <x:c r="AE19" s="123" t="str">
        <x:f>IF(B19="","",IF(G19="booking_start","Nicht zulässig",IF(OR(C19="",F19="",G19=""),"Prüfen",IF(COUNTIFS($A$7:$A$306,A19,$B$7:$B$306,B19)&gt;1,"Lead-ID prüfen","Bereit"))))</x:f>
      </x:c>
      <x:c r="AF19" s="123" t="str">
        <x:f>IF(B19="","",ROW()-6)</x:f>
      </x:c>
    </x:row>
    <x:row r="20" ht="22.5" customHeight="1">
      <x:c r="A20" s="61" t="str">
        <x:v>Eigene Daten</x:v>
      </x:c>
      <x:c r="B20" s="58"/>
      <x:c r="C20" s="58"/>
      <x:c r="D20" s="58"/>
      <x:c r="E20" s="58"/>
      <x:c r="F20" s="125"/>
      <x:c r="G20" s="58"/>
      <x:c r="H20" s="58"/>
      <x:c r="I20" s="58"/>
      <x:c r="J20" s="58"/>
      <x:c r="K20" s="58"/>
      <x:c r="L20" s="58"/>
      <x:c r="M20" s="58"/>
      <x:c r="N20" s="58"/>
      <x:c r="O20" s="58"/>
      <x:c r="P20" s="58"/>
      <x:c r="Q20" s="58"/>
      <x:c r="R20" s="58"/>
      <x:c r="S20" s="58"/>
      <x:c r="T20" s="58"/>
      <x:c r="U20" s="58"/>
      <x:c r="V20" s="58"/>
      <x:c r="W20" s="58"/>
      <x:c r="X20" s="58"/>
      <x:c r="Y20" s="58"/>
      <x:c r="Z20" s="123" t="str">
        <x:f>IF(B20="","",IF(X20&lt;&gt;"",X20,IF(OR(P20&lt;&gt;"",Q20&lt;&gt;"",R20&lt;&gt;""),"Google Ads",IF(S20&lt;&gt;"","Microsoft Ads",IF(W20&lt;&gt;"",IFERROR(INDEX('MESSPLAN'!$E$7:$E$106,MATCH(W20,'MESSPLAN'!$C$7:$C$106,0)),"Direct/Unbekannt"),IF(K20&lt;&gt;"",K20,IF(J20&lt;&gt;"",J20,IF(T20&lt;&gt;"",T20,"Direct/Unbekannt"))))))))</x:f>
      </x:c>
      <x:c r="AA20" s="123" t="str">
        <x:f>IF(B20="","",IF(W20&lt;&gt;"",IFERROR(INDEX('MESSPLAN'!$D$7:$D$106,MATCH(W20,'MESSPLAN'!$C$7:$C$106,0)),"Sonstige"),IF(OR(Z20="Google Ads",Z20="Google Organic",Z20="Google Maps"),"Google",IF(OR(U20&lt;&gt;"",T20="ChatGPT/KI-Suche"),"KI","Sonstige"))))</x:f>
      </x:c>
      <x:c r="AB20" s="123" t="str">
        <x:f>IF(B20="","",IF(X20&lt;&gt;"","manuell",IF(OR(P20&lt;&gt;"",Q20&lt;&gt;"",R20&lt;&gt;"",S20&lt;&gt;""),"click_id",IF(W20&lt;&gt;"","signal_id",IF(OR(K20&lt;&gt;"",L20&lt;&gt;"",M20&lt;&gt;""),"utm",IF(J20&lt;&gt;"","referrer",IF(T20&lt;&gt;"","selbstauskunft","unbekannt")))))))</x:f>
      </x:c>
      <x:c r="AC20" s="123" t="str">
        <x:f>IF(B20="","",IF(OR(T20="ChatGPT/KI-Suche",U20&lt;&gt;""),"Ja","Nein"))</x:f>
      </x:c>
      <x:c r="AD20" s="127" t="str">
        <x:f>IF(F20="","",DATE(YEAR(F20),MONTH(F20),1))</x:f>
      </x:c>
      <x:c r="AE20" s="123" t="str">
        <x:f>IF(B20="","",IF(G20="booking_start","Nicht zulässig",IF(OR(C20="",F20="",G20=""),"Prüfen",IF(COUNTIFS($A$7:$A$306,A20,$B$7:$B$306,B20)&gt;1,"Lead-ID prüfen","Bereit"))))</x:f>
      </x:c>
      <x:c r="AF20" s="123" t="str">
        <x:f>IF(B20="","",ROW()-6)</x:f>
      </x:c>
    </x:row>
    <x:row r="21" ht="22.5" customHeight="1">
      <x:c r="A21" s="61" t="str">
        <x:v>Eigene Daten</x:v>
      </x:c>
      <x:c r="B21" s="58"/>
      <x:c r="C21" s="58"/>
      <x:c r="D21" s="58"/>
      <x:c r="E21" s="58"/>
      <x:c r="F21" s="125"/>
      <x:c r="G21" s="58"/>
      <x:c r="H21" s="58"/>
      <x:c r="I21" s="58"/>
      <x:c r="J21" s="58"/>
      <x:c r="K21" s="58"/>
      <x:c r="L21" s="58"/>
      <x:c r="M21" s="58"/>
      <x:c r="N21" s="58"/>
      <x:c r="O21" s="58"/>
      <x:c r="P21" s="58"/>
      <x:c r="Q21" s="58"/>
      <x:c r="R21" s="58"/>
      <x:c r="S21" s="58"/>
      <x:c r="T21" s="58"/>
      <x:c r="U21" s="58"/>
      <x:c r="V21" s="58"/>
      <x:c r="W21" s="58"/>
      <x:c r="X21" s="58"/>
      <x:c r="Y21" s="58"/>
      <x:c r="Z21" s="123" t="str">
        <x:f>IF(B21="","",IF(X21&lt;&gt;"",X21,IF(OR(P21&lt;&gt;"",Q21&lt;&gt;"",R21&lt;&gt;""),"Google Ads",IF(S21&lt;&gt;"","Microsoft Ads",IF(W21&lt;&gt;"",IFERROR(INDEX('MESSPLAN'!$E$7:$E$106,MATCH(W21,'MESSPLAN'!$C$7:$C$106,0)),"Direct/Unbekannt"),IF(K21&lt;&gt;"",K21,IF(J21&lt;&gt;"",J21,IF(T21&lt;&gt;"",T21,"Direct/Unbekannt"))))))))</x:f>
      </x:c>
      <x:c r="AA21" s="123" t="str">
        <x:f>IF(B21="","",IF(W21&lt;&gt;"",IFERROR(INDEX('MESSPLAN'!$D$7:$D$106,MATCH(W21,'MESSPLAN'!$C$7:$C$106,0)),"Sonstige"),IF(OR(Z21="Google Ads",Z21="Google Organic",Z21="Google Maps"),"Google",IF(OR(U21&lt;&gt;"",T21="ChatGPT/KI-Suche"),"KI","Sonstige"))))</x:f>
      </x:c>
      <x:c r="AB21" s="123" t="str">
        <x:f>IF(B21="","",IF(X21&lt;&gt;"","manuell",IF(OR(P21&lt;&gt;"",Q21&lt;&gt;"",R21&lt;&gt;"",S21&lt;&gt;""),"click_id",IF(W21&lt;&gt;"","signal_id",IF(OR(K21&lt;&gt;"",L21&lt;&gt;"",M21&lt;&gt;""),"utm",IF(J21&lt;&gt;"","referrer",IF(T21&lt;&gt;"","selbstauskunft","unbekannt")))))))</x:f>
      </x:c>
      <x:c r="AC21" s="123" t="str">
        <x:f>IF(B21="","",IF(OR(T21="ChatGPT/KI-Suche",U21&lt;&gt;""),"Ja","Nein"))</x:f>
      </x:c>
      <x:c r="AD21" s="127" t="str">
        <x:f>IF(F21="","",DATE(YEAR(F21),MONTH(F21),1))</x:f>
      </x:c>
      <x:c r="AE21" s="123" t="str">
        <x:f>IF(B21="","",IF(G21="booking_start","Nicht zulässig",IF(OR(C21="",F21="",G21=""),"Prüfen",IF(COUNTIFS($A$7:$A$306,A21,$B$7:$B$306,B21)&gt;1,"Lead-ID prüfen","Bereit"))))</x:f>
      </x:c>
      <x:c r="AF21" s="123" t="str">
        <x:f>IF(B21="","",ROW()-6)</x:f>
      </x:c>
    </x:row>
    <x:row r="22" ht="22.5" customHeight="1">
      <x:c r="A22" s="61" t="str">
        <x:v>Eigene Daten</x:v>
      </x:c>
      <x:c r="B22" s="58"/>
      <x:c r="C22" s="58"/>
      <x:c r="D22" s="58"/>
      <x:c r="E22" s="58"/>
      <x:c r="F22" s="125"/>
      <x:c r="G22" s="58"/>
      <x:c r="H22" s="58"/>
      <x:c r="I22" s="58"/>
      <x:c r="J22" s="58"/>
      <x:c r="K22" s="58"/>
      <x:c r="L22" s="58"/>
      <x:c r="M22" s="58"/>
      <x:c r="N22" s="58"/>
      <x:c r="O22" s="58"/>
      <x:c r="P22" s="58"/>
      <x:c r="Q22" s="58"/>
      <x:c r="R22" s="58"/>
      <x:c r="S22" s="58"/>
      <x:c r="T22" s="58"/>
      <x:c r="U22" s="58"/>
      <x:c r="V22" s="58"/>
      <x:c r="W22" s="58"/>
      <x:c r="X22" s="58"/>
      <x:c r="Y22" s="58"/>
      <x:c r="Z22" s="123" t="str">
        <x:f>IF(B22="","",IF(X22&lt;&gt;"",X22,IF(OR(P22&lt;&gt;"",Q22&lt;&gt;"",R22&lt;&gt;""),"Google Ads",IF(S22&lt;&gt;"","Microsoft Ads",IF(W22&lt;&gt;"",IFERROR(INDEX('MESSPLAN'!$E$7:$E$106,MATCH(W22,'MESSPLAN'!$C$7:$C$106,0)),"Direct/Unbekannt"),IF(K22&lt;&gt;"",K22,IF(J22&lt;&gt;"",J22,IF(T22&lt;&gt;"",T22,"Direct/Unbekannt"))))))))</x:f>
      </x:c>
      <x:c r="AA22" s="123" t="str">
        <x:f>IF(B22="","",IF(W22&lt;&gt;"",IFERROR(INDEX('MESSPLAN'!$D$7:$D$106,MATCH(W22,'MESSPLAN'!$C$7:$C$106,0)),"Sonstige"),IF(OR(Z22="Google Ads",Z22="Google Organic",Z22="Google Maps"),"Google",IF(OR(U22&lt;&gt;"",T22="ChatGPT/KI-Suche"),"KI","Sonstige"))))</x:f>
      </x:c>
      <x:c r="AB22" s="123" t="str">
        <x:f>IF(B22="","",IF(X22&lt;&gt;"","manuell",IF(OR(P22&lt;&gt;"",Q22&lt;&gt;"",R22&lt;&gt;"",S22&lt;&gt;""),"click_id",IF(W22&lt;&gt;"","signal_id",IF(OR(K22&lt;&gt;"",L22&lt;&gt;"",M22&lt;&gt;""),"utm",IF(J22&lt;&gt;"","referrer",IF(T22&lt;&gt;"","selbstauskunft","unbekannt")))))))</x:f>
      </x:c>
      <x:c r="AC22" s="123" t="str">
        <x:f>IF(B22="","",IF(OR(T22="ChatGPT/KI-Suche",U22&lt;&gt;""),"Ja","Nein"))</x:f>
      </x:c>
      <x:c r="AD22" s="127" t="str">
        <x:f>IF(F22="","",DATE(YEAR(F22),MONTH(F22),1))</x:f>
      </x:c>
      <x:c r="AE22" s="123" t="str">
        <x:f>IF(B22="","",IF(G22="booking_start","Nicht zulässig",IF(OR(C22="",F22="",G22=""),"Prüfen",IF(COUNTIFS($A$7:$A$306,A22,$B$7:$B$306,B22)&gt;1,"Lead-ID prüfen","Bereit"))))</x:f>
      </x:c>
      <x:c r="AF22" s="123" t="str">
        <x:f>IF(B22="","",ROW()-6)</x:f>
      </x:c>
    </x:row>
    <x:row r="23" ht="22.5" customHeight="1">
      <x:c r="A23" s="61" t="str">
        <x:v>Eigene Daten</x:v>
      </x:c>
      <x:c r="B23" s="58"/>
      <x:c r="C23" s="58"/>
      <x:c r="D23" s="58"/>
      <x:c r="E23" s="58"/>
      <x:c r="F23" s="125"/>
      <x:c r="G23" s="58"/>
      <x:c r="H23" s="58"/>
      <x:c r="I23" s="58"/>
      <x:c r="J23" s="58"/>
      <x:c r="K23" s="58"/>
      <x:c r="L23" s="58"/>
      <x:c r="M23" s="58"/>
      <x:c r="N23" s="58"/>
      <x:c r="O23" s="58"/>
      <x:c r="P23" s="58"/>
      <x:c r="Q23" s="58"/>
      <x:c r="R23" s="58"/>
      <x:c r="S23" s="58"/>
      <x:c r="T23" s="58"/>
      <x:c r="U23" s="58"/>
      <x:c r="V23" s="58"/>
      <x:c r="W23" s="58"/>
      <x:c r="X23" s="58"/>
      <x:c r="Y23" s="58"/>
      <x:c r="Z23" s="123" t="str">
        <x:f>IF(B23="","",IF(X23&lt;&gt;"",X23,IF(OR(P23&lt;&gt;"",Q23&lt;&gt;"",R23&lt;&gt;""),"Google Ads",IF(S23&lt;&gt;"","Microsoft Ads",IF(W23&lt;&gt;"",IFERROR(INDEX('MESSPLAN'!$E$7:$E$106,MATCH(W23,'MESSPLAN'!$C$7:$C$106,0)),"Direct/Unbekannt"),IF(K23&lt;&gt;"",K23,IF(J23&lt;&gt;"",J23,IF(T23&lt;&gt;"",T23,"Direct/Unbekannt"))))))))</x:f>
      </x:c>
      <x:c r="AA23" s="123" t="str">
        <x:f>IF(B23="","",IF(W23&lt;&gt;"",IFERROR(INDEX('MESSPLAN'!$D$7:$D$106,MATCH(W23,'MESSPLAN'!$C$7:$C$106,0)),"Sonstige"),IF(OR(Z23="Google Ads",Z23="Google Organic",Z23="Google Maps"),"Google",IF(OR(U23&lt;&gt;"",T23="ChatGPT/KI-Suche"),"KI","Sonstige"))))</x:f>
      </x:c>
      <x:c r="AB23" s="123" t="str">
        <x:f>IF(B23="","",IF(X23&lt;&gt;"","manuell",IF(OR(P23&lt;&gt;"",Q23&lt;&gt;"",R23&lt;&gt;"",S23&lt;&gt;""),"click_id",IF(W23&lt;&gt;"","signal_id",IF(OR(K23&lt;&gt;"",L23&lt;&gt;"",M23&lt;&gt;""),"utm",IF(J23&lt;&gt;"","referrer",IF(T23&lt;&gt;"","selbstauskunft","unbekannt")))))))</x:f>
      </x:c>
      <x:c r="AC23" s="123" t="str">
        <x:f>IF(B23="","",IF(OR(T23="ChatGPT/KI-Suche",U23&lt;&gt;""),"Ja","Nein"))</x:f>
      </x:c>
      <x:c r="AD23" s="127" t="str">
        <x:f>IF(F23="","",DATE(YEAR(F23),MONTH(F23),1))</x:f>
      </x:c>
      <x:c r="AE23" s="123" t="str">
        <x:f>IF(B23="","",IF(G23="booking_start","Nicht zulässig",IF(OR(C23="",F23="",G23=""),"Prüfen",IF(COUNTIFS($A$7:$A$306,A23,$B$7:$B$306,B23)&gt;1,"Lead-ID prüfen","Bereit"))))</x:f>
      </x:c>
      <x:c r="AF23" s="123" t="str">
        <x:f>IF(B23="","",ROW()-6)</x:f>
      </x:c>
    </x:row>
    <x:row r="24" ht="22.5" customHeight="1">
      <x:c r="A24" s="61" t="str">
        <x:v>Eigene Daten</x:v>
      </x:c>
      <x:c r="B24" s="58"/>
      <x:c r="C24" s="58"/>
      <x:c r="D24" s="58"/>
      <x:c r="E24" s="58"/>
      <x:c r="F24" s="125"/>
      <x:c r="G24" s="58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  <x:c r="R24" s="58"/>
      <x:c r="S24" s="58"/>
      <x:c r="T24" s="58"/>
      <x:c r="U24" s="58"/>
      <x:c r="V24" s="58"/>
      <x:c r="W24" s="58"/>
      <x:c r="X24" s="58"/>
      <x:c r="Y24" s="58"/>
      <x:c r="Z24" s="123" t="str">
        <x:f>IF(B24="","",IF(X24&lt;&gt;"",X24,IF(OR(P24&lt;&gt;"",Q24&lt;&gt;"",R24&lt;&gt;""),"Google Ads",IF(S24&lt;&gt;"","Microsoft Ads",IF(W24&lt;&gt;"",IFERROR(INDEX('MESSPLAN'!$E$7:$E$106,MATCH(W24,'MESSPLAN'!$C$7:$C$106,0)),"Direct/Unbekannt"),IF(K24&lt;&gt;"",K24,IF(J24&lt;&gt;"",J24,IF(T24&lt;&gt;"",T24,"Direct/Unbekannt"))))))))</x:f>
      </x:c>
      <x:c r="AA24" s="123" t="str">
        <x:f>IF(B24="","",IF(W24&lt;&gt;"",IFERROR(INDEX('MESSPLAN'!$D$7:$D$106,MATCH(W24,'MESSPLAN'!$C$7:$C$106,0)),"Sonstige"),IF(OR(Z24="Google Ads",Z24="Google Organic",Z24="Google Maps"),"Google",IF(OR(U24&lt;&gt;"",T24="ChatGPT/KI-Suche"),"KI","Sonstige"))))</x:f>
      </x:c>
      <x:c r="AB24" s="123" t="str">
        <x:f>IF(B24="","",IF(X24&lt;&gt;"","manuell",IF(OR(P24&lt;&gt;"",Q24&lt;&gt;"",R24&lt;&gt;"",S24&lt;&gt;""),"click_id",IF(W24&lt;&gt;"","signal_id",IF(OR(K24&lt;&gt;"",L24&lt;&gt;"",M24&lt;&gt;""),"utm",IF(J24&lt;&gt;"","referrer",IF(T24&lt;&gt;"","selbstauskunft","unbekannt")))))))</x:f>
      </x:c>
      <x:c r="AC24" s="123" t="str">
        <x:f>IF(B24="","",IF(OR(T24="ChatGPT/KI-Suche",U24&lt;&gt;""),"Ja","Nein"))</x:f>
      </x:c>
      <x:c r="AD24" s="127" t="str">
        <x:f>IF(F24="","",DATE(YEAR(F24),MONTH(F24),1))</x:f>
      </x:c>
      <x:c r="AE24" s="123" t="str">
        <x:f>IF(B24="","",IF(G24="booking_start","Nicht zulässig",IF(OR(C24="",F24="",G24=""),"Prüfen",IF(COUNTIFS($A$7:$A$306,A24,$B$7:$B$306,B24)&gt;1,"Lead-ID prüfen","Bereit"))))</x:f>
      </x:c>
      <x:c r="AF24" s="123" t="str">
        <x:f>IF(B24="","",ROW()-6)</x:f>
      </x:c>
    </x:row>
    <x:row r="25" ht="22.5" customHeight="1">
      <x:c r="A25" s="61" t="str">
        <x:v>Eigene Daten</x:v>
      </x:c>
      <x:c r="B25" s="58"/>
      <x:c r="C25" s="58"/>
      <x:c r="D25" s="58"/>
      <x:c r="E25" s="58"/>
      <x:c r="F25" s="125"/>
      <x:c r="G25" s="58"/>
      <x:c r="H25" s="58"/>
      <x:c r="I25" s="58"/>
      <x:c r="J25" s="58"/>
      <x:c r="K25" s="58"/>
      <x:c r="L25" s="58"/>
      <x:c r="M25" s="58"/>
      <x:c r="N25" s="58"/>
      <x:c r="O25" s="58"/>
      <x:c r="P25" s="58"/>
      <x:c r="Q25" s="58"/>
      <x:c r="R25" s="58"/>
      <x:c r="S25" s="58"/>
      <x:c r="T25" s="58"/>
      <x:c r="U25" s="58"/>
      <x:c r="V25" s="58"/>
      <x:c r="W25" s="58"/>
      <x:c r="X25" s="58"/>
      <x:c r="Y25" s="58"/>
      <x:c r="Z25" s="123" t="str">
        <x:f>IF(B25="","",IF(X25&lt;&gt;"",X25,IF(OR(P25&lt;&gt;"",Q25&lt;&gt;"",R25&lt;&gt;""),"Google Ads",IF(S25&lt;&gt;"","Microsoft Ads",IF(W25&lt;&gt;"",IFERROR(INDEX('MESSPLAN'!$E$7:$E$106,MATCH(W25,'MESSPLAN'!$C$7:$C$106,0)),"Direct/Unbekannt"),IF(K25&lt;&gt;"",K25,IF(J25&lt;&gt;"",J25,IF(T25&lt;&gt;"",T25,"Direct/Unbekannt"))))))))</x:f>
      </x:c>
      <x:c r="AA25" s="123" t="str">
        <x:f>IF(B25="","",IF(W25&lt;&gt;"",IFERROR(INDEX('MESSPLAN'!$D$7:$D$106,MATCH(W25,'MESSPLAN'!$C$7:$C$106,0)),"Sonstige"),IF(OR(Z25="Google Ads",Z25="Google Organic",Z25="Google Maps"),"Google",IF(OR(U25&lt;&gt;"",T25="ChatGPT/KI-Suche"),"KI","Sonstige"))))</x:f>
      </x:c>
      <x:c r="AB25" s="123" t="str">
        <x:f>IF(B25="","",IF(X25&lt;&gt;"","manuell",IF(OR(P25&lt;&gt;"",Q25&lt;&gt;"",R25&lt;&gt;"",S25&lt;&gt;""),"click_id",IF(W25&lt;&gt;"","signal_id",IF(OR(K25&lt;&gt;"",L25&lt;&gt;"",M25&lt;&gt;""),"utm",IF(J25&lt;&gt;"","referrer",IF(T25&lt;&gt;"","selbstauskunft","unbekannt")))))))</x:f>
      </x:c>
      <x:c r="AC25" s="123" t="str">
        <x:f>IF(B25="","",IF(OR(T25="ChatGPT/KI-Suche",U25&lt;&gt;""),"Ja","Nein"))</x:f>
      </x:c>
      <x:c r="AD25" s="127" t="str">
        <x:f>IF(F25="","",DATE(YEAR(F25),MONTH(F25),1))</x:f>
      </x:c>
      <x:c r="AE25" s="123" t="str">
        <x:f>IF(B25="","",IF(G25="booking_start","Nicht zulässig",IF(OR(C25="",F25="",G25=""),"Prüfen",IF(COUNTIFS($A$7:$A$306,A25,$B$7:$B$306,B25)&gt;1,"Lead-ID prüfen","Bereit"))))</x:f>
      </x:c>
      <x:c r="AF25" s="123" t="str">
        <x:f>IF(B25="","",ROW()-6)</x:f>
      </x:c>
    </x:row>
    <x:row r="26" ht="22.5" customHeight="1">
      <x:c r="A26" s="61" t="str">
        <x:v>Eigene Daten</x:v>
      </x:c>
      <x:c r="B26" s="58"/>
      <x:c r="C26" s="58"/>
      <x:c r="D26" s="58"/>
      <x:c r="E26" s="58"/>
      <x:c r="F26" s="125"/>
      <x:c r="G26" s="58"/>
      <x:c r="H26" s="58"/>
      <x:c r="I26" s="58"/>
      <x:c r="J26" s="58"/>
      <x:c r="K26" s="58"/>
      <x:c r="L26" s="58"/>
      <x:c r="M26" s="58"/>
      <x:c r="N26" s="58"/>
      <x:c r="O26" s="58"/>
      <x:c r="P26" s="58"/>
      <x:c r="Q26" s="58"/>
      <x:c r="R26" s="58"/>
      <x:c r="S26" s="58"/>
      <x:c r="T26" s="58"/>
      <x:c r="U26" s="58"/>
      <x:c r="V26" s="58"/>
      <x:c r="W26" s="58"/>
      <x:c r="X26" s="58"/>
      <x:c r="Y26" s="58"/>
      <x:c r="Z26" s="123" t="str">
        <x:f>IF(B26="","",IF(X26&lt;&gt;"",X26,IF(OR(P26&lt;&gt;"",Q26&lt;&gt;"",R26&lt;&gt;""),"Google Ads",IF(S26&lt;&gt;"","Microsoft Ads",IF(W26&lt;&gt;"",IFERROR(INDEX('MESSPLAN'!$E$7:$E$106,MATCH(W26,'MESSPLAN'!$C$7:$C$106,0)),"Direct/Unbekannt"),IF(K26&lt;&gt;"",K26,IF(J26&lt;&gt;"",J26,IF(T26&lt;&gt;"",T26,"Direct/Unbekannt"))))))))</x:f>
      </x:c>
      <x:c r="AA26" s="123" t="str">
        <x:f>IF(B26="","",IF(W26&lt;&gt;"",IFERROR(INDEX('MESSPLAN'!$D$7:$D$106,MATCH(W26,'MESSPLAN'!$C$7:$C$106,0)),"Sonstige"),IF(OR(Z26="Google Ads",Z26="Google Organic",Z26="Google Maps"),"Google",IF(OR(U26&lt;&gt;"",T26="ChatGPT/KI-Suche"),"KI","Sonstige"))))</x:f>
      </x:c>
      <x:c r="AB26" s="123" t="str">
        <x:f>IF(B26="","",IF(X26&lt;&gt;"","manuell",IF(OR(P26&lt;&gt;"",Q26&lt;&gt;"",R26&lt;&gt;"",S26&lt;&gt;""),"click_id",IF(W26&lt;&gt;"","signal_id",IF(OR(K26&lt;&gt;"",L26&lt;&gt;"",M26&lt;&gt;""),"utm",IF(J26&lt;&gt;"","referrer",IF(T26&lt;&gt;"","selbstauskunft","unbekannt")))))))</x:f>
      </x:c>
      <x:c r="AC26" s="123" t="str">
        <x:f>IF(B26="","",IF(OR(T26="ChatGPT/KI-Suche",U26&lt;&gt;""),"Ja","Nein"))</x:f>
      </x:c>
      <x:c r="AD26" s="127" t="str">
        <x:f>IF(F26="","",DATE(YEAR(F26),MONTH(F26),1))</x:f>
      </x:c>
      <x:c r="AE26" s="123" t="str">
        <x:f>IF(B26="","",IF(G26="booking_start","Nicht zulässig",IF(OR(C26="",F26="",G26=""),"Prüfen",IF(COUNTIFS($A$7:$A$306,A26,$B$7:$B$306,B26)&gt;1,"Lead-ID prüfen","Bereit"))))</x:f>
      </x:c>
      <x:c r="AF26" s="123" t="str">
        <x:f>IF(B26="","",ROW()-6)</x:f>
      </x:c>
    </x:row>
    <x:row r="27" ht="22.5" customHeight="1">
      <x:c r="A27" s="61" t="str">
        <x:v>Eigene Daten</x:v>
      </x:c>
      <x:c r="B27" s="58"/>
      <x:c r="C27" s="58"/>
      <x:c r="D27" s="58"/>
      <x:c r="E27" s="58"/>
      <x:c r="F27" s="125"/>
      <x:c r="G27" s="58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  <x:c r="R27" s="58"/>
      <x:c r="S27" s="58"/>
      <x:c r="T27" s="58"/>
      <x:c r="U27" s="58"/>
      <x:c r="V27" s="58"/>
      <x:c r="W27" s="58"/>
      <x:c r="X27" s="58"/>
      <x:c r="Y27" s="58"/>
      <x:c r="Z27" s="123" t="str">
        <x:f>IF(B27="","",IF(X27&lt;&gt;"",X27,IF(OR(P27&lt;&gt;"",Q27&lt;&gt;"",R27&lt;&gt;""),"Google Ads",IF(S27&lt;&gt;"","Microsoft Ads",IF(W27&lt;&gt;"",IFERROR(INDEX('MESSPLAN'!$E$7:$E$106,MATCH(W27,'MESSPLAN'!$C$7:$C$106,0)),"Direct/Unbekannt"),IF(K27&lt;&gt;"",K27,IF(J27&lt;&gt;"",J27,IF(T27&lt;&gt;"",T27,"Direct/Unbekannt"))))))))</x:f>
      </x:c>
      <x:c r="AA27" s="123" t="str">
        <x:f>IF(B27="","",IF(W27&lt;&gt;"",IFERROR(INDEX('MESSPLAN'!$D$7:$D$106,MATCH(W27,'MESSPLAN'!$C$7:$C$106,0)),"Sonstige"),IF(OR(Z27="Google Ads",Z27="Google Organic",Z27="Google Maps"),"Google",IF(OR(U27&lt;&gt;"",T27="ChatGPT/KI-Suche"),"KI","Sonstige"))))</x:f>
      </x:c>
      <x:c r="AB27" s="123" t="str">
        <x:f>IF(B27="","",IF(X27&lt;&gt;"","manuell",IF(OR(P27&lt;&gt;"",Q27&lt;&gt;"",R27&lt;&gt;"",S27&lt;&gt;""),"click_id",IF(W27&lt;&gt;"","signal_id",IF(OR(K27&lt;&gt;"",L27&lt;&gt;"",M27&lt;&gt;""),"utm",IF(J27&lt;&gt;"","referrer",IF(T27&lt;&gt;"","selbstauskunft","unbekannt")))))))</x:f>
      </x:c>
      <x:c r="AC27" s="123" t="str">
        <x:f>IF(B27="","",IF(OR(T27="ChatGPT/KI-Suche",U27&lt;&gt;""),"Ja","Nein"))</x:f>
      </x:c>
      <x:c r="AD27" s="127" t="str">
        <x:f>IF(F27="","",DATE(YEAR(F27),MONTH(F27),1))</x:f>
      </x:c>
      <x:c r="AE27" s="123" t="str">
        <x:f>IF(B27="","",IF(G27="booking_start","Nicht zulässig",IF(OR(C27="",F27="",G27=""),"Prüfen",IF(COUNTIFS($A$7:$A$306,A27,$B$7:$B$306,B27)&gt;1,"Lead-ID prüfen","Bereit"))))</x:f>
      </x:c>
      <x:c r="AF27" s="123" t="str">
        <x:f>IF(B27="","",ROW()-6)</x:f>
      </x:c>
    </x:row>
    <x:row r="28" ht="22.5" customHeight="1">
      <x:c r="A28" s="61" t="str">
        <x:v>Eigene Daten</x:v>
      </x:c>
      <x:c r="B28" s="58"/>
      <x:c r="C28" s="58"/>
      <x:c r="D28" s="58"/>
      <x:c r="E28" s="58"/>
      <x:c r="F28" s="125"/>
      <x:c r="G28" s="58"/>
      <x:c r="H28" s="58"/>
      <x:c r="I28" s="58"/>
      <x:c r="J28" s="58"/>
      <x:c r="K28" s="58"/>
      <x:c r="L28" s="58"/>
      <x:c r="M28" s="58"/>
      <x:c r="N28" s="58"/>
      <x:c r="O28" s="58"/>
      <x:c r="P28" s="58"/>
      <x:c r="Q28" s="58"/>
      <x:c r="R28" s="58"/>
      <x:c r="S28" s="58"/>
      <x:c r="T28" s="58"/>
      <x:c r="U28" s="58"/>
      <x:c r="V28" s="58"/>
      <x:c r="W28" s="58"/>
      <x:c r="X28" s="58"/>
      <x:c r="Y28" s="58"/>
      <x:c r="Z28" s="123" t="str">
        <x:f>IF(B28="","",IF(X28&lt;&gt;"",X28,IF(OR(P28&lt;&gt;"",Q28&lt;&gt;"",R28&lt;&gt;""),"Google Ads",IF(S28&lt;&gt;"","Microsoft Ads",IF(W28&lt;&gt;"",IFERROR(INDEX('MESSPLAN'!$E$7:$E$106,MATCH(W28,'MESSPLAN'!$C$7:$C$106,0)),"Direct/Unbekannt"),IF(K28&lt;&gt;"",K28,IF(J28&lt;&gt;"",J28,IF(T28&lt;&gt;"",T28,"Direct/Unbekannt"))))))))</x:f>
      </x:c>
      <x:c r="AA28" s="123" t="str">
        <x:f>IF(B28="","",IF(W28&lt;&gt;"",IFERROR(INDEX('MESSPLAN'!$D$7:$D$106,MATCH(W28,'MESSPLAN'!$C$7:$C$106,0)),"Sonstige"),IF(OR(Z28="Google Ads",Z28="Google Organic",Z28="Google Maps"),"Google",IF(OR(U28&lt;&gt;"",T28="ChatGPT/KI-Suche"),"KI","Sonstige"))))</x:f>
      </x:c>
      <x:c r="AB28" s="123" t="str">
        <x:f>IF(B28="","",IF(X28&lt;&gt;"","manuell",IF(OR(P28&lt;&gt;"",Q28&lt;&gt;"",R28&lt;&gt;"",S28&lt;&gt;""),"click_id",IF(W28&lt;&gt;"","signal_id",IF(OR(K28&lt;&gt;"",L28&lt;&gt;"",M28&lt;&gt;""),"utm",IF(J28&lt;&gt;"","referrer",IF(T28&lt;&gt;"","selbstauskunft","unbekannt")))))))</x:f>
      </x:c>
      <x:c r="AC28" s="123" t="str">
        <x:f>IF(B28="","",IF(OR(T28="ChatGPT/KI-Suche",U28&lt;&gt;""),"Ja","Nein"))</x:f>
      </x:c>
      <x:c r="AD28" s="127" t="str">
        <x:f>IF(F28="","",DATE(YEAR(F28),MONTH(F28),1))</x:f>
      </x:c>
      <x:c r="AE28" s="123" t="str">
        <x:f>IF(B28="","",IF(G28="booking_start","Nicht zulässig",IF(OR(C28="",F28="",G28=""),"Prüfen",IF(COUNTIFS($A$7:$A$306,A28,$B$7:$B$306,B28)&gt;1,"Lead-ID prüfen","Bereit"))))</x:f>
      </x:c>
      <x:c r="AF28" s="123" t="str">
        <x:f>IF(B28="","",ROW()-6)</x:f>
      </x:c>
    </x:row>
    <x:row r="29" ht="22.5" customHeight="1">
      <x:c r="A29" s="61" t="str">
        <x:v>Eigene Daten</x:v>
      </x:c>
      <x:c r="B29" s="58"/>
      <x:c r="C29" s="58"/>
      <x:c r="D29" s="58"/>
      <x:c r="E29" s="58"/>
      <x:c r="F29" s="125"/>
      <x:c r="G29" s="58"/>
      <x:c r="H29" s="58"/>
      <x:c r="I29" s="58"/>
      <x:c r="J29" s="58"/>
      <x:c r="K29" s="58"/>
      <x:c r="L29" s="58"/>
      <x:c r="M29" s="58"/>
      <x:c r="N29" s="58"/>
      <x:c r="O29" s="58"/>
      <x:c r="P29" s="58"/>
      <x:c r="Q29" s="58"/>
      <x:c r="R29" s="58"/>
      <x:c r="S29" s="58"/>
      <x:c r="T29" s="58"/>
      <x:c r="U29" s="58"/>
      <x:c r="V29" s="58"/>
      <x:c r="W29" s="58"/>
      <x:c r="X29" s="58"/>
      <x:c r="Y29" s="58"/>
      <x:c r="Z29" s="123" t="str">
        <x:f>IF(B29="","",IF(X29&lt;&gt;"",X29,IF(OR(P29&lt;&gt;"",Q29&lt;&gt;"",R29&lt;&gt;""),"Google Ads",IF(S29&lt;&gt;"","Microsoft Ads",IF(W29&lt;&gt;"",IFERROR(INDEX('MESSPLAN'!$E$7:$E$106,MATCH(W29,'MESSPLAN'!$C$7:$C$106,0)),"Direct/Unbekannt"),IF(K29&lt;&gt;"",K29,IF(J29&lt;&gt;"",J29,IF(T29&lt;&gt;"",T29,"Direct/Unbekannt"))))))))</x:f>
      </x:c>
      <x:c r="AA29" s="123" t="str">
        <x:f>IF(B29="","",IF(W29&lt;&gt;"",IFERROR(INDEX('MESSPLAN'!$D$7:$D$106,MATCH(W29,'MESSPLAN'!$C$7:$C$106,0)),"Sonstige"),IF(OR(Z29="Google Ads",Z29="Google Organic",Z29="Google Maps"),"Google",IF(OR(U29&lt;&gt;"",T29="ChatGPT/KI-Suche"),"KI","Sonstige"))))</x:f>
      </x:c>
      <x:c r="AB29" s="123" t="str">
        <x:f>IF(B29="","",IF(X29&lt;&gt;"","manuell",IF(OR(P29&lt;&gt;"",Q29&lt;&gt;"",R29&lt;&gt;"",S29&lt;&gt;""),"click_id",IF(W29&lt;&gt;"","signal_id",IF(OR(K29&lt;&gt;"",L29&lt;&gt;"",M29&lt;&gt;""),"utm",IF(J29&lt;&gt;"","referrer",IF(T29&lt;&gt;"","selbstauskunft","unbekannt")))))))</x:f>
      </x:c>
      <x:c r="AC29" s="123" t="str">
        <x:f>IF(B29="","",IF(OR(T29="ChatGPT/KI-Suche",U29&lt;&gt;""),"Ja","Nein"))</x:f>
      </x:c>
      <x:c r="AD29" s="127" t="str">
        <x:f>IF(F29="","",DATE(YEAR(F29),MONTH(F29),1))</x:f>
      </x:c>
      <x:c r="AE29" s="123" t="str">
        <x:f>IF(B29="","",IF(G29="booking_start","Nicht zulässig",IF(OR(C29="",F29="",G29=""),"Prüfen",IF(COUNTIFS($A$7:$A$306,A29,$B$7:$B$306,B29)&gt;1,"Lead-ID prüfen","Bereit"))))</x:f>
      </x:c>
      <x:c r="AF29" s="123" t="str">
        <x:f>IF(B29="","",ROW()-6)</x:f>
      </x:c>
    </x:row>
    <x:row r="30" ht="22.5" customHeight="1">
      <x:c r="A30" s="61" t="str">
        <x:v>Eigene Daten</x:v>
      </x:c>
      <x:c r="B30" s="58"/>
      <x:c r="C30" s="58"/>
      <x:c r="D30" s="58"/>
      <x:c r="E30" s="58"/>
      <x:c r="F30" s="125"/>
      <x:c r="G30" s="58"/>
      <x:c r="H30" s="58"/>
      <x:c r="I30" s="58"/>
      <x:c r="J30" s="58"/>
      <x:c r="K30" s="58"/>
      <x:c r="L30" s="58"/>
      <x:c r="M30" s="58"/>
      <x:c r="N30" s="58"/>
      <x:c r="O30" s="58"/>
      <x:c r="P30" s="58"/>
      <x:c r="Q30" s="58"/>
      <x:c r="R30" s="58"/>
      <x:c r="S30" s="58"/>
      <x:c r="T30" s="58"/>
      <x:c r="U30" s="58"/>
      <x:c r="V30" s="58"/>
      <x:c r="W30" s="58"/>
      <x:c r="X30" s="58"/>
      <x:c r="Y30" s="58"/>
      <x:c r="Z30" s="123" t="str">
        <x:f>IF(B30="","",IF(X30&lt;&gt;"",X30,IF(OR(P30&lt;&gt;"",Q30&lt;&gt;"",R30&lt;&gt;""),"Google Ads",IF(S30&lt;&gt;"","Microsoft Ads",IF(W30&lt;&gt;"",IFERROR(INDEX('MESSPLAN'!$E$7:$E$106,MATCH(W30,'MESSPLAN'!$C$7:$C$106,0)),"Direct/Unbekannt"),IF(K30&lt;&gt;"",K30,IF(J30&lt;&gt;"",J30,IF(T30&lt;&gt;"",T30,"Direct/Unbekannt"))))))))</x:f>
      </x:c>
      <x:c r="AA30" s="123" t="str">
        <x:f>IF(B30="","",IF(W30&lt;&gt;"",IFERROR(INDEX('MESSPLAN'!$D$7:$D$106,MATCH(W30,'MESSPLAN'!$C$7:$C$106,0)),"Sonstige"),IF(OR(Z30="Google Ads",Z30="Google Organic",Z30="Google Maps"),"Google",IF(OR(U30&lt;&gt;"",T30="ChatGPT/KI-Suche"),"KI","Sonstige"))))</x:f>
      </x:c>
      <x:c r="AB30" s="123" t="str">
        <x:f>IF(B30="","",IF(X30&lt;&gt;"","manuell",IF(OR(P30&lt;&gt;"",Q30&lt;&gt;"",R30&lt;&gt;"",S30&lt;&gt;""),"click_id",IF(W30&lt;&gt;"","signal_id",IF(OR(K30&lt;&gt;"",L30&lt;&gt;"",M30&lt;&gt;""),"utm",IF(J30&lt;&gt;"","referrer",IF(T30&lt;&gt;"","selbstauskunft","unbekannt")))))))</x:f>
      </x:c>
      <x:c r="AC30" s="123" t="str">
        <x:f>IF(B30="","",IF(OR(T30="ChatGPT/KI-Suche",U30&lt;&gt;""),"Ja","Nein"))</x:f>
      </x:c>
      <x:c r="AD30" s="127" t="str">
        <x:f>IF(F30="","",DATE(YEAR(F30),MONTH(F30),1))</x:f>
      </x:c>
      <x:c r="AE30" s="123" t="str">
        <x:f>IF(B30="","",IF(G30="booking_start","Nicht zulässig",IF(OR(C30="",F30="",G30=""),"Prüfen",IF(COUNTIFS($A$7:$A$306,A30,$B$7:$B$306,B30)&gt;1,"Lead-ID prüfen","Bereit"))))</x:f>
      </x:c>
      <x:c r="AF30" s="123" t="str">
        <x:f>IF(B30="","",ROW()-6)</x:f>
      </x:c>
    </x:row>
    <x:row r="31" ht="22.5" customHeight="1">
      <x:c r="A31" s="61" t="str">
        <x:v>Eigene Daten</x:v>
      </x:c>
      <x:c r="B31" s="58"/>
      <x:c r="C31" s="58"/>
      <x:c r="D31" s="58"/>
      <x:c r="E31" s="58"/>
      <x:c r="F31" s="125"/>
      <x:c r="G31" s="58"/>
      <x:c r="H31" s="58"/>
      <x:c r="I31" s="58"/>
      <x:c r="J31" s="58"/>
      <x:c r="K31" s="58"/>
      <x:c r="L31" s="58"/>
      <x:c r="M31" s="58"/>
      <x:c r="N31" s="58"/>
      <x:c r="O31" s="58"/>
      <x:c r="P31" s="58"/>
      <x:c r="Q31" s="58"/>
      <x:c r="R31" s="58"/>
      <x:c r="S31" s="58"/>
      <x:c r="T31" s="58"/>
      <x:c r="U31" s="58"/>
      <x:c r="V31" s="58"/>
      <x:c r="W31" s="58"/>
      <x:c r="X31" s="58"/>
      <x:c r="Y31" s="58"/>
      <x:c r="Z31" s="123" t="str">
        <x:f>IF(B31="","",IF(X31&lt;&gt;"",X31,IF(OR(P31&lt;&gt;"",Q31&lt;&gt;"",R31&lt;&gt;""),"Google Ads",IF(S31&lt;&gt;"","Microsoft Ads",IF(W31&lt;&gt;"",IFERROR(INDEX('MESSPLAN'!$E$7:$E$106,MATCH(W31,'MESSPLAN'!$C$7:$C$106,0)),"Direct/Unbekannt"),IF(K31&lt;&gt;"",K31,IF(J31&lt;&gt;"",J31,IF(T31&lt;&gt;"",T31,"Direct/Unbekannt"))))))))</x:f>
      </x:c>
      <x:c r="AA31" s="123" t="str">
        <x:f>IF(B31="","",IF(W31&lt;&gt;"",IFERROR(INDEX('MESSPLAN'!$D$7:$D$106,MATCH(W31,'MESSPLAN'!$C$7:$C$106,0)),"Sonstige"),IF(OR(Z31="Google Ads",Z31="Google Organic",Z31="Google Maps"),"Google",IF(OR(U31&lt;&gt;"",T31="ChatGPT/KI-Suche"),"KI","Sonstige"))))</x:f>
      </x:c>
      <x:c r="AB31" s="123" t="str">
        <x:f>IF(B31="","",IF(X31&lt;&gt;"","manuell",IF(OR(P31&lt;&gt;"",Q31&lt;&gt;"",R31&lt;&gt;"",S31&lt;&gt;""),"click_id",IF(W31&lt;&gt;"","signal_id",IF(OR(K31&lt;&gt;"",L31&lt;&gt;"",M31&lt;&gt;""),"utm",IF(J31&lt;&gt;"","referrer",IF(T31&lt;&gt;"","selbstauskunft","unbekannt")))))))</x:f>
      </x:c>
      <x:c r="AC31" s="123" t="str">
        <x:f>IF(B31="","",IF(OR(T31="ChatGPT/KI-Suche",U31&lt;&gt;""),"Ja","Nein"))</x:f>
      </x:c>
      <x:c r="AD31" s="127" t="str">
        <x:f>IF(F31="","",DATE(YEAR(F31),MONTH(F31),1))</x:f>
      </x:c>
      <x:c r="AE31" s="123" t="str">
        <x:f>IF(B31="","",IF(G31="booking_start","Nicht zulässig",IF(OR(C31="",F31="",G31=""),"Prüfen",IF(COUNTIFS($A$7:$A$306,A31,$B$7:$B$306,B31)&gt;1,"Lead-ID prüfen","Bereit"))))</x:f>
      </x:c>
      <x:c r="AF31" s="123" t="str">
        <x:f>IF(B31="","",ROW()-6)</x:f>
      </x:c>
    </x:row>
    <x:row r="32" ht="22.5" customHeight="1">
      <x:c r="A32" s="61" t="str">
        <x:v>Eigene Daten</x:v>
      </x:c>
      <x:c r="B32" s="58"/>
      <x:c r="C32" s="58"/>
      <x:c r="D32" s="58"/>
      <x:c r="E32" s="58"/>
      <x:c r="F32" s="125"/>
      <x:c r="G32" s="58"/>
      <x:c r="H32" s="58"/>
      <x:c r="I32" s="58"/>
      <x:c r="J32" s="58"/>
      <x:c r="K32" s="58"/>
      <x:c r="L32" s="58"/>
      <x:c r="M32" s="58"/>
      <x:c r="N32" s="58"/>
      <x:c r="O32" s="58"/>
      <x:c r="P32" s="58"/>
      <x:c r="Q32" s="58"/>
      <x:c r="R32" s="58"/>
      <x:c r="S32" s="58"/>
      <x:c r="T32" s="58"/>
      <x:c r="U32" s="58"/>
      <x:c r="V32" s="58"/>
      <x:c r="W32" s="58"/>
      <x:c r="X32" s="58"/>
      <x:c r="Y32" s="58"/>
      <x:c r="Z32" s="123" t="str">
        <x:f>IF(B32="","",IF(X32&lt;&gt;"",X32,IF(OR(P32&lt;&gt;"",Q32&lt;&gt;"",R32&lt;&gt;""),"Google Ads",IF(S32&lt;&gt;"","Microsoft Ads",IF(W32&lt;&gt;"",IFERROR(INDEX('MESSPLAN'!$E$7:$E$106,MATCH(W32,'MESSPLAN'!$C$7:$C$106,0)),"Direct/Unbekannt"),IF(K32&lt;&gt;"",K32,IF(J32&lt;&gt;"",J32,IF(T32&lt;&gt;"",T32,"Direct/Unbekannt"))))))))</x:f>
      </x:c>
      <x:c r="AA32" s="123" t="str">
        <x:f>IF(B32="","",IF(W32&lt;&gt;"",IFERROR(INDEX('MESSPLAN'!$D$7:$D$106,MATCH(W32,'MESSPLAN'!$C$7:$C$106,0)),"Sonstige"),IF(OR(Z32="Google Ads",Z32="Google Organic",Z32="Google Maps"),"Google",IF(OR(U32&lt;&gt;"",T32="ChatGPT/KI-Suche"),"KI","Sonstige"))))</x:f>
      </x:c>
      <x:c r="AB32" s="123" t="str">
        <x:f>IF(B32="","",IF(X32&lt;&gt;"","manuell",IF(OR(P32&lt;&gt;"",Q32&lt;&gt;"",R32&lt;&gt;"",S32&lt;&gt;""),"click_id",IF(W32&lt;&gt;"","signal_id",IF(OR(K32&lt;&gt;"",L32&lt;&gt;"",M32&lt;&gt;""),"utm",IF(J32&lt;&gt;"","referrer",IF(T32&lt;&gt;"","selbstauskunft","unbekannt")))))))</x:f>
      </x:c>
      <x:c r="AC32" s="123" t="str">
        <x:f>IF(B32="","",IF(OR(T32="ChatGPT/KI-Suche",U32&lt;&gt;""),"Ja","Nein"))</x:f>
      </x:c>
      <x:c r="AD32" s="127" t="str">
        <x:f>IF(F32="","",DATE(YEAR(F32),MONTH(F32),1))</x:f>
      </x:c>
      <x:c r="AE32" s="123" t="str">
        <x:f>IF(B32="","",IF(G32="booking_start","Nicht zulässig",IF(OR(C32="",F32="",G32=""),"Prüfen",IF(COUNTIFS($A$7:$A$306,A32,$B$7:$B$306,B32)&gt;1,"Lead-ID prüfen","Bereit"))))</x:f>
      </x:c>
      <x:c r="AF32" s="123" t="str">
        <x:f>IF(B32="","",ROW()-6)</x:f>
      </x:c>
    </x:row>
    <x:row r="33" ht="22.5" customHeight="1">
      <x:c r="A33" s="61" t="str">
        <x:v>Eigene Daten</x:v>
      </x:c>
      <x:c r="B33" s="58"/>
      <x:c r="C33" s="58"/>
      <x:c r="D33" s="58"/>
      <x:c r="E33" s="58"/>
      <x:c r="F33" s="125"/>
      <x:c r="G33" s="58"/>
      <x:c r="H33" s="58"/>
      <x:c r="I33" s="58"/>
      <x:c r="J33" s="58"/>
      <x:c r="K33" s="58"/>
      <x:c r="L33" s="58"/>
      <x:c r="M33" s="58"/>
      <x:c r="N33" s="58"/>
      <x:c r="O33" s="58"/>
      <x:c r="P33" s="58"/>
      <x:c r="Q33" s="58"/>
      <x:c r="R33" s="58"/>
      <x:c r="S33" s="58"/>
      <x:c r="T33" s="58"/>
      <x:c r="U33" s="58"/>
      <x:c r="V33" s="58"/>
      <x:c r="W33" s="58"/>
      <x:c r="X33" s="58"/>
      <x:c r="Y33" s="58"/>
      <x:c r="Z33" s="123" t="str">
        <x:f>IF(B33="","",IF(X33&lt;&gt;"",X33,IF(OR(P33&lt;&gt;"",Q33&lt;&gt;"",R33&lt;&gt;""),"Google Ads",IF(S33&lt;&gt;"","Microsoft Ads",IF(W33&lt;&gt;"",IFERROR(INDEX('MESSPLAN'!$E$7:$E$106,MATCH(W33,'MESSPLAN'!$C$7:$C$106,0)),"Direct/Unbekannt"),IF(K33&lt;&gt;"",K33,IF(J33&lt;&gt;"",J33,IF(T33&lt;&gt;"",T33,"Direct/Unbekannt"))))))))</x:f>
      </x:c>
      <x:c r="AA33" s="123" t="str">
        <x:f>IF(B33="","",IF(W33&lt;&gt;"",IFERROR(INDEX('MESSPLAN'!$D$7:$D$106,MATCH(W33,'MESSPLAN'!$C$7:$C$106,0)),"Sonstige"),IF(OR(Z33="Google Ads",Z33="Google Organic",Z33="Google Maps"),"Google",IF(OR(U33&lt;&gt;"",T33="ChatGPT/KI-Suche"),"KI","Sonstige"))))</x:f>
      </x:c>
      <x:c r="AB33" s="123" t="str">
        <x:f>IF(B33="","",IF(X33&lt;&gt;"","manuell",IF(OR(P33&lt;&gt;"",Q33&lt;&gt;"",R33&lt;&gt;"",S33&lt;&gt;""),"click_id",IF(W33&lt;&gt;"","signal_id",IF(OR(K33&lt;&gt;"",L33&lt;&gt;"",M33&lt;&gt;""),"utm",IF(J33&lt;&gt;"","referrer",IF(T33&lt;&gt;"","selbstauskunft","unbekannt")))))))</x:f>
      </x:c>
      <x:c r="AC33" s="123" t="str">
        <x:f>IF(B33="","",IF(OR(T33="ChatGPT/KI-Suche",U33&lt;&gt;""),"Ja","Nein"))</x:f>
      </x:c>
      <x:c r="AD33" s="127" t="str">
        <x:f>IF(F33="","",DATE(YEAR(F33),MONTH(F33),1))</x:f>
      </x:c>
      <x:c r="AE33" s="123" t="str">
        <x:f>IF(B33="","",IF(G33="booking_start","Nicht zulässig",IF(OR(C33="",F33="",G33=""),"Prüfen",IF(COUNTIFS($A$7:$A$306,A33,$B$7:$B$306,B33)&gt;1,"Lead-ID prüfen","Bereit"))))</x:f>
      </x:c>
      <x:c r="AF33" s="123" t="str">
        <x:f>IF(B33="","",ROW()-6)</x:f>
      </x:c>
    </x:row>
    <x:row r="34" ht="22.5" customHeight="1">
      <x:c r="A34" s="61" t="str">
        <x:v>Eigene Daten</x:v>
      </x:c>
      <x:c r="B34" s="58"/>
      <x:c r="C34" s="58"/>
      <x:c r="D34" s="58"/>
      <x:c r="E34" s="58"/>
      <x:c r="F34" s="125"/>
      <x:c r="G34" s="58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  <x:c r="R34" s="58"/>
      <x:c r="S34" s="58"/>
      <x:c r="T34" s="58"/>
      <x:c r="U34" s="58"/>
      <x:c r="V34" s="58"/>
      <x:c r="W34" s="58"/>
      <x:c r="X34" s="58"/>
      <x:c r="Y34" s="58"/>
      <x:c r="Z34" s="123" t="str">
        <x:f>IF(B34="","",IF(X34&lt;&gt;"",X34,IF(OR(P34&lt;&gt;"",Q34&lt;&gt;"",R34&lt;&gt;""),"Google Ads",IF(S34&lt;&gt;"","Microsoft Ads",IF(W34&lt;&gt;"",IFERROR(INDEX('MESSPLAN'!$E$7:$E$106,MATCH(W34,'MESSPLAN'!$C$7:$C$106,0)),"Direct/Unbekannt"),IF(K34&lt;&gt;"",K34,IF(J34&lt;&gt;"",J34,IF(T34&lt;&gt;"",T34,"Direct/Unbekannt"))))))))</x:f>
      </x:c>
      <x:c r="AA34" s="123" t="str">
        <x:f>IF(B34="","",IF(W34&lt;&gt;"",IFERROR(INDEX('MESSPLAN'!$D$7:$D$106,MATCH(W34,'MESSPLAN'!$C$7:$C$106,0)),"Sonstige"),IF(OR(Z34="Google Ads",Z34="Google Organic",Z34="Google Maps"),"Google",IF(OR(U34&lt;&gt;"",T34="ChatGPT/KI-Suche"),"KI","Sonstige"))))</x:f>
      </x:c>
      <x:c r="AB34" s="123" t="str">
        <x:f>IF(B34="","",IF(X34&lt;&gt;"","manuell",IF(OR(P34&lt;&gt;"",Q34&lt;&gt;"",R34&lt;&gt;"",S34&lt;&gt;""),"click_id",IF(W34&lt;&gt;"","signal_id",IF(OR(K34&lt;&gt;"",L34&lt;&gt;"",M34&lt;&gt;""),"utm",IF(J34&lt;&gt;"","referrer",IF(T34&lt;&gt;"","selbstauskunft","unbekannt")))))))</x:f>
      </x:c>
      <x:c r="AC34" s="123" t="str">
        <x:f>IF(B34="","",IF(OR(T34="ChatGPT/KI-Suche",U34&lt;&gt;""),"Ja","Nein"))</x:f>
      </x:c>
      <x:c r="AD34" s="127" t="str">
        <x:f>IF(F34="","",DATE(YEAR(F34),MONTH(F34),1))</x:f>
      </x:c>
      <x:c r="AE34" s="123" t="str">
        <x:f>IF(B34="","",IF(G34="booking_start","Nicht zulässig",IF(OR(C34="",F34="",G34=""),"Prüfen",IF(COUNTIFS($A$7:$A$306,A34,$B$7:$B$306,B34)&gt;1,"Lead-ID prüfen","Bereit"))))</x:f>
      </x:c>
      <x:c r="AF34" s="123" t="str">
        <x:f>IF(B34="","",ROW()-6)</x:f>
      </x:c>
    </x:row>
    <x:row r="35" ht="22.5" customHeight="1">
      <x:c r="A35" s="61" t="str">
        <x:v>Eigene Daten</x:v>
      </x:c>
      <x:c r="B35" s="58"/>
      <x:c r="C35" s="58"/>
      <x:c r="D35" s="58"/>
      <x:c r="E35" s="58"/>
      <x:c r="F35" s="125"/>
      <x:c r="G35" s="58"/>
      <x:c r="H35" s="58"/>
      <x:c r="I35" s="58"/>
      <x:c r="J35" s="58"/>
      <x:c r="K35" s="58"/>
      <x:c r="L35" s="58"/>
      <x:c r="M35" s="58"/>
      <x:c r="N35" s="58"/>
      <x:c r="O35" s="58"/>
      <x:c r="P35" s="58"/>
      <x:c r="Q35" s="58"/>
      <x:c r="R35" s="58"/>
      <x:c r="S35" s="58"/>
      <x:c r="T35" s="58"/>
      <x:c r="U35" s="58"/>
      <x:c r="V35" s="58"/>
      <x:c r="W35" s="58"/>
      <x:c r="X35" s="58"/>
      <x:c r="Y35" s="58"/>
      <x:c r="Z35" s="123" t="str">
        <x:f>IF(B35="","",IF(X35&lt;&gt;"",X35,IF(OR(P35&lt;&gt;"",Q35&lt;&gt;"",R35&lt;&gt;""),"Google Ads",IF(S35&lt;&gt;"","Microsoft Ads",IF(W35&lt;&gt;"",IFERROR(INDEX('MESSPLAN'!$E$7:$E$106,MATCH(W35,'MESSPLAN'!$C$7:$C$106,0)),"Direct/Unbekannt"),IF(K35&lt;&gt;"",K35,IF(J35&lt;&gt;"",J35,IF(T35&lt;&gt;"",T35,"Direct/Unbekannt"))))))))</x:f>
      </x:c>
      <x:c r="AA35" s="123" t="str">
        <x:f>IF(B35="","",IF(W35&lt;&gt;"",IFERROR(INDEX('MESSPLAN'!$D$7:$D$106,MATCH(W35,'MESSPLAN'!$C$7:$C$106,0)),"Sonstige"),IF(OR(Z35="Google Ads",Z35="Google Organic",Z35="Google Maps"),"Google",IF(OR(U35&lt;&gt;"",T35="ChatGPT/KI-Suche"),"KI","Sonstige"))))</x:f>
      </x:c>
      <x:c r="AB35" s="123" t="str">
        <x:f>IF(B35="","",IF(X35&lt;&gt;"","manuell",IF(OR(P35&lt;&gt;"",Q35&lt;&gt;"",R35&lt;&gt;"",S35&lt;&gt;""),"click_id",IF(W35&lt;&gt;"","signal_id",IF(OR(K35&lt;&gt;"",L35&lt;&gt;"",M35&lt;&gt;""),"utm",IF(J35&lt;&gt;"","referrer",IF(T35&lt;&gt;"","selbstauskunft","unbekannt")))))))</x:f>
      </x:c>
      <x:c r="AC35" s="123" t="str">
        <x:f>IF(B35="","",IF(OR(T35="ChatGPT/KI-Suche",U35&lt;&gt;""),"Ja","Nein"))</x:f>
      </x:c>
      <x:c r="AD35" s="127" t="str">
        <x:f>IF(F35="","",DATE(YEAR(F35),MONTH(F35),1))</x:f>
      </x:c>
      <x:c r="AE35" s="123" t="str">
        <x:f>IF(B35="","",IF(G35="booking_start","Nicht zulässig",IF(OR(C35="",F35="",G35=""),"Prüfen",IF(COUNTIFS($A$7:$A$306,A35,$B$7:$B$306,B35)&gt;1,"Lead-ID prüfen","Bereit"))))</x:f>
      </x:c>
      <x:c r="AF35" s="123" t="str">
        <x:f>IF(B35="","",ROW()-6)</x:f>
      </x:c>
    </x:row>
    <x:row r="36" ht="22.5" customHeight="1">
      <x:c r="A36" s="61" t="str">
        <x:v>Eigene Daten</x:v>
      </x:c>
      <x:c r="B36" s="58"/>
      <x:c r="C36" s="58"/>
      <x:c r="D36" s="58"/>
      <x:c r="E36" s="58"/>
      <x:c r="F36" s="125"/>
      <x:c r="G36" s="58"/>
      <x:c r="H36" s="58"/>
      <x:c r="I36" s="58"/>
      <x:c r="J36" s="58"/>
      <x:c r="K36" s="58"/>
      <x:c r="L36" s="58"/>
      <x:c r="M36" s="58"/>
      <x:c r="N36" s="58"/>
      <x:c r="O36" s="58"/>
      <x:c r="P36" s="58"/>
      <x:c r="Q36" s="58"/>
      <x:c r="R36" s="58"/>
      <x:c r="S36" s="58"/>
      <x:c r="T36" s="58"/>
      <x:c r="U36" s="58"/>
      <x:c r="V36" s="58"/>
      <x:c r="W36" s="58"/>
      <x:c r="X36" s="58"/>
      <x:c r="Y36" s="58"/>
      <x:c r="Z36" s="123" t="str">
        <x:f>IF(B36="","",IF(X36&lt;&gt;"",X36,IF(OR(P36&lt;&gt;"",Q36&lt;&gt;"",R36&lt;&gt;""),"Google Ads",IF(S36&lt;&gt;"","Microsoft Ads",IF(W36&lt;&gt;"",IFERROR(INDEX('MESSPLAN'!$E$7:$E$106,MATCH(W36,'MESSPLAN'!$C$7:$C$106,0)),"Direct/Unbekannt"),IF(K36&lt;&gt;"",K36,IF(J36&lt;&gt;"",J36,IF(T36&lt;&gt;"",T36,"Direct/Unbekannt"))))))))</x:f>
      </x:c>
      <x:c r="AA36" s="123" t="str">
        <x:f>IF(B36="","",IF(W36&lt;&gt;"",IFERROR(INDEX('MESSPLAN'!$D$7:$D$106,MATCH(W36,'MESSPLAN'!$C$7:$C$106,0)),"Sonstige"),IF(OR(Z36="Google Ads",Z36="Google Organic",Z36="Google Maps"),"Google",IF(OR(U36&lt;&gt;"",T36="ChatGPT/KI-Suche"),"KI","Sonstige"))))</x:f>
      </x:c>
      <x:c r="AB36" s="123" t="str">
        <x:f>IF(B36="","",IF(X36&lt;&gt;"","manuell",IF(OR(P36&lt;&gt;"",Q36&lt;&gt;"",R36&lt;&gt;"",S36&lt;&gt;""),"click_id",IF(W36&lt;&gt;"","signal_id",IF(OR(K36&lt;&gt;"",L36&lt;&gt;"",M36&lt;&gt;""),"utm",IF(J36&lt;&gt;"","referrer",IF(T36&lt;&gt;"","selbstauskunft","unbekannt")))))))</x:f>
      </x:c>
      <x:c r="AC36" s="123" t="str">
        <x:f>IF(B36="","",IF(OR(T36="ChatGPT/KI-Suche",U36&lt;&gt;""),"Ja","Nein"))</x:f>
      </x:c>
      <x:c r="AD36" s="127" t="str">
        <x:f>IF(F36="","",DATE(YEAR(F36),MONTH(F36),1))</x:f>
      </x:c>
      <x:c r="AE36" s="123" t="str">
        <x:f>IF(B36="","",IF(G36="booking_start","Nicht zulässig",IF(OR(C36="",F36="",G36=""),"Prüfen",IF(COUNTIFS($A$7:$A$306,A36,$B$7:$B$306,B36)&gt;1,"Lead-ID prüfen","Bereit"))))</x:f>
      </x:c>
      <x:c r="AF36" s="123" t="str">
        <x:f>IF(B36="","",ROW()-6)</x:f>
      </x:c>
    </x:row>
    <x:row r="37" ht="22.5" customHeight="1">
      <x:c r="A37" s="61" t="str">
        <x:v>Eigene Daten</x:v>
      </x:c>
      <x:c r="B37" s="58"/>
      <x:c r="C37" s="58"/>
      <x:c r="D37" s="58"/>
      <x:c r="E37" s="58"/>
      <x:c r="F37" s="125"/>
      <x:c r="G37" s="58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  <x:c r="R37" s="58"/>
      <x:c r="S37" s="58"/>
      <x:c r="T37" s="58"/>
      <x:c r="U37" s="58"/>
      <x:c r="V37" s="58"/>
      <x:c r="W37" s="58"/>
      <x:c r="X37" s="58"/>
      <x:c r="Y37" s="58"/>
      <x:c r="Z37" s="123" t="str">
        <x:f>IF(B37="","",IF(X37&lt;&gt;"",X37,IF(OR(P37&lt;&gt;"",Q37&lt;&gt;"",R37&lt;&gt;""),"Google Ads",IF(S37&lt;&gt;"","Microsoft Ads",IF(W37&lt;&gt;"",IFERROR(INDEX('MESSPLAN'!$E$7:$E$106,MATCH(W37,'MESSPLAN'!$C$7:$C$106,0)),"Direct/Unbekannt"),IF(K37&lt;&gt;"",K37,IF(J37&lt;&gt;"",J37,IF(T37&lt;&gt;"",T37,"Direct/Unbekannt"))))))))</x:f>
      </x:c>
      <x:c r="AA37" s="123" t="str">
        <x:f>IF(B37="","",IF(W37&lt;&gt;"",IFERROR(INDEX('MESSPLAN'!$D$7:$D$106,MATCH(W37,'MESSPLAN'!$C$7:$C$106,0)),"Sonstige"),IF(OR(Z37="Google Ads",Z37="Google Organic",Z37="Google Maps"),"Google",IF(OR(U37&lt;&gt;"",T37="ChatGPT/KI-Suche"),"KI","Sonstige"))))</x:f>
      </x:c>
      <x:c r="AB37" s="123" t="str">
        <x:f>IF(B37="","",IF(X37&lt;&gt;"","manuell",IF(OR(P37&lt;&gt;"",Q37&lt;&gt;"",R37&lt;&gt;"",S37&lt;&gt;""),"click_id",IF(W37&lt;&gt;"","signal_id",IF(OR(K37&lt;&gt;"",L37&lt;&gt;"",M37&lt;&gt;""),"utm",IF(J37&lt;&gt;"","referrer",IF(T37&lt;&gt;"","selbstauskunft","unbekannt")))))))</x:f>
      </x:c>
      <x:c r="AC37" s="123" t="str">
        <x:f>IF(B37="","",IF(OR(T37="ChatGPT/KI-Suche",U37&lt;&gt;""),"Ja","Nein"))</x:f>
      </x:c>
      <x:c r="AD37" s="127" t="str">
        <x:f>IF(F37="","",DATE(YEAR(F37),MONTH(F37),1))</x:f>
      </x:c>
      <x:c r="AE37" s="123" t="str">
        <x:f>IF(B37="","",IF(G37="booking_start","Nicht zulässig",IF(OR(C37="",F37="",G37=""),"Prüfen",IF(COUNTIFS($A$7:$A$306,A37,$B$7:$B$306,B37)&gt;1,"Lead-ID prüfen","Bereit"))))</x:f>
      </x:c>
      <x:c r="AF37" s="123" t="str">
        <x:f>IF(B37="","",ROW()-6)</x:f>
      </x:c>
    </x:row>
    <x:row r="38" ht="22.5" customHeight="1">
      <x:c r="A38" s="61" t="str">
        <x:v>Eigene Daten</x:v>
      </x:c>
      <x:c r="B38" s="58"/>
      <x:c r="C38" s="58"/>
      <x:c r="D38" s="58"/>
      <x:c r="E38" s="58"/>
      <x:c r="F38" s="125"/>
      <x:c r="G38" s="58"/>
      <x:c r="H38" s="58"/>
      <x:c r="I38" s="58"/>
      <x:c r="J38" s="58"/>
      <x:c r="K38" s="58"/>
      <x:c r="L38" s="58"/>
      <x:c r="M38" s="58"/>
      <x:c r="N38" s="58"/>
      <x:c r="O38" s="58"/>
      <x:c r="P38" s="58"/>
      <x:c r="Q38" s="58"/>
      <x:c r="R38" s="58"/>
      <x:c r="S38" s="58"/>
      <x:c r="T38" s="58"/>
      <x:c r="U38" s="58"/>
      <x:c r="V38" s="58"/>
      <x:c r="W38" s="58"/>
      <x:c r="X38" s="58"/>
      <x:c r="Y38" s="58"/>
      <x:c r="Z38" s="123" t="str">
        <x:f>IF(B38="","",IF(X38&lt;&gt;"",X38,IF(OR(P38&lt;&gt;"",Q38&lt;&gt;"",R38&lt;&gt;""),"Google Ads",IF(S38&lt;&gt;"","Microsoft Ads",IF(W38&lt;&gt;"",IFERROR(INDEX('MESSPLAN'!$E$7:$E$106,MATCH(W38,'MESSPLAN'!$C$7:$C$106,0)),"Direct/Unbekannt"),IF(K38&lt;&gt;"",K38,IF(J38&lt;&gt;"",J38,IF(T38&lt;&gt;"",T38,"Direct/Unbekannt"))))))))</x:f>
      </x:c>
      <x:c r="AA38" s="123" t="str">
        <x:f>IF(B38="","",IF(W38&lt;&gt;"",IFERROR(INDEX('MESSPLAN'!$D$7:$D$106,MATCH(W38,'MESSPLAN'!$C$7:$C$106,0)),"Sonstige"),IF(OR(Z38="Google Ads",Z38="Google Organic",Z38="Google Maps"),"Google",IF(OR(U38&lt;&gt;"",T38="ChatGPT/KI-Suche"),"KI","Sonstige"))))</x:f>
      </x:c>
      <x:c r="AB38" s="123" t="str">
        <x:f>IF(B38="","",IF(X38&lt;&gt;"","manuell",IF(OR(P38&lt;&gt;"",Q38&lt;&gt;"",R38&lt;&gt;"",S38&lt;&gt;""),"click_id",IF(W38&lt;&gt;"","signal_id",IF(OR(K38&lt;&gt;"",L38&lt;&gt;"",M38&lt;&gt;""),"utm",IF(J38&lt;&gt;"","referrer",IF(T38&lt;&gt;"","selbstauskunft","unbekannt")))))))</x:f>
      </x:c>
      <x:c r="AC38" s="123" t="str">
        <x:f>IF(B38="","",IF(OR(T38="ChatGPT/KI-Suche",U38&lt;&gt;""),"Ja","Nein"))</x:f>
      </x:c>
      <x:c r="AD38" s="127" t="str">
        <x:f>IF(F38="","",DATE(YEAR(F38),MONTH(F38),1))</x:f>
      </x:c>
      <x:c r="AE38" s="123" t="str">
        <x:f>IF(B38="","",IF(G38="booking_start","Nicht zulässig",IF(OR(C38="",F38="",G38=""),"Prüfen",IF(COUNTIFS($A$7:$A$306,A38,$B$7:$B$306,B38)&gt;1,"Lead-ID prüfen","Bereit"))))</x:f>
      </x:c>
      <x:c r="AF38" s="123" t="str">
        <x:f>IF(B38="","",ROW()-6)</x:f>
      </x:c>
    </x:row>
    <x:row r="39" ht="22.5" customHeight="1">
      <x:c r="A39" s="61" t="str">
        <x:v>Eigene Daten</x:v>
      </x:c>
      <x:c r="B39" s="58"/>
      <x:c r="C39" s="58"/>
      <x:c r="D39" s="58"/>
      <x:c r="E39" s="58"/>
      <x:c r="F39" s="125"/>
      <x:c r="G39" s="58"/>
      <x:c r="H39" s="58"/>
      <x:c r="I39" s="58"/>
      <x:c r="J39" s="58"/>
      <x:c r="K39" s="58"/>
      <x:c r="L39" s="58"/>
      <x:c r="M39" s="58"/>
      <x:c r="N39" s="58"/>
      <x:c r="O39" s="58"/>
      <x:c r="P39" s="58"/>
      <x:c r="Q39" s="58"/>
      <x:c r="R39" s="58"/>
      <x:c r="S39" s="58"/>
      <x:c r="T39" s="58"/>
      <x:c r="U39" s="58"/>
      <x:c r="V39" s="58"/>
      <x:c r="W39" s="58"/>
      <x:c r="X39" s="58"/>
      <x:c r="Y39" s="58"/>
      <x:c r="Z39" s="123" t="str">
        <x:f>IF(B39="","",IF(X39&lt;&gt;"",X39,IF(OR(P39&lt;&gt;"",Q39&lt;&gt;"",R39&lt;&gt;""),"Google Ads",IF(S39&lt;&gt;"","Microsoft Ads",IF(W39&lt;&gt;"",IFERROR(INDEX('MESSPLAN'!$E$7:$E$106,MATCH(W39,'MESSPLAN'!$C$7:$C$106,0)),"Direct/Unbekannt"),IF(K39&lt;&gt;"",K39,IF(J39&lt;&gt;"",J39,IF(T39&lt;&gt;"",T39,"Direct/Unbekannt"))))))))</x:f>
      </x:c>
      <x:c r="AA39" s="123" t="str">
        <x:f>IF(B39="","",IF(W39&lt;&gt;"",IFERROR(INDEX('MESSPLAN'!$D$7:$D$106,MATCH(W39,'MESSPLAN'!$C$7:$C$106,0)),"Sonstige"),IF(OR(Z39="Google Ads",Z39="Google Organic",Z39="Google Maps"),"Google",IF(OR(U39&lt;&gt;"",T39="ChatGPT/KI-Suche"),"KI","Sonstige"))))</x:f>
      </x:c>
      <x:c r="AB39" s="123" t="str">
        <x:f>IF(B39="","",IF(X39&lt;&gt;"","manuell",IF(OR(P39&lt;&gt;"",Q39&lt;&gt;"",R39&lt;&gt;"",S39&lt;&gt;""),"click_id",IF(W39&lt;&gt;"","signal_id",IF(OR(K39&lt;&gt;"",L39&lt;&gt;"",M39&lt;&gt;""),"utm",IF(J39&lt;&gt;"","referrer",IF(T39&lt;&gt;"","selbstauskunft","unbekannt")))))))</x:f>
      </x:c>
      <x:c r="AC39" s="123" t="str">
        <x:f>IF(B39="","",IF(OR(T39="ChatGPT/KI-Suche",U39&lt;&gt;""),"Ja","Nein"))</x:f>
      </x:c>
      <x:c r="AD39" s="127" t="str">
        <x:f>IF(F39="","",DATE(YEAR(F39),MONTH(F39),1))</x:f>
      </x:c>
      <x:c r="AE39" s="123" t="str">
        <x:f>IF(B39="","",IF(G39="booking_start","Nicht zulässig",IF(OR(C39="",F39="",G39=""),"Prüfen",IF(COUNTIFS($A$7:$A$306,A39,$B$7:$B$306,B39)&gt;1,"Lead-ID prüfen","Bereit"))))</x:f>
      </x:c>
      <x:c r="AF39" s="123" t="str">
        <x:f>IF(B39="","",ROW()-6)</x:f>
      </x:c>
    </x:row>
    <x:row r="40" ht="22.5" customHeight="1">
      <x:c r="A40" s="61" t="str">
        <x:v>Eigene Daten</x:v>
      </x:c>
      <x:c r="B40" s="58"/>
      <x:c r="C40" s="58"/>
      <x:c r="D40" s="58"/>
      <x:c r="E40" s="58"/>
      <x:c r="F40" s="125"/>
      <x:c r="G40" s="58"/>
      <x:c r="H40" s="58"/>
      <x:c r="I40" s="58"/>
      <x:c r="J40" s="58"/>
      <x:c r="K40" s="58"/>
      <x:c r="L40" s="58"/>
      <x:c r="M40" s="58"/>
      <x:c r="N40" s="58"/>
      <x:c r="O40" s="58"/>
      <x:c r="P40" s="58"/>
      <x:c r="Q40" s="58"/>
      <x:c r="R40" s="58"/>
      <x:c r="S40" s="58"/>
      <x:c r="T40" s="58"/>
      <x:c r="U40" s="58"/>
      <x:c r="V40" s="58"/>
      <x:c r="W40" s="58"/>
      <x:c r="X40" s="58"/>
      <x:c r="Y40" s="58"/>
      <x:c r="Z40" s="123" t="str">
        <x:f>IF(B40="","",IF(X40&lt;&gt;"",X40,IF(OR(P40&lt;&gt;"",Q40&lt;&gt;"",R40&lt;&gt;""),"Google Ads",IF(S40&lt;&gt;"","Microsoft Ads",IF(W40&lt;&gt;"",IFERROR(INDEX('MESSPLAN'!$E$7:$E$106,MATCH(W40,'MESSPLAN'!$C$7:$C$106,0)),"Direct/Unbekannt"),IF(K40&lt;&gt;"",K40,IF(J40&lt;&gt;"",J40,IF(T40&lt;&gt;"",T40,"Direct/Unbekannt"))))))))</x:f>
      </x:c>
      <x:c r="AA40" s="123" t="str">
        <x:f>IF(B40="","",IF(W40&lt;&gt;"",IFERROR(INDEX('MESSPLAN'!$D$7:$D$106,MATCH(W40,'MESSPLAN'!$C$7:$C$106,0)),"Sonstige"),IF(OR(Z40="Google Ads",Z40="Google Organic",Z40="Google Maps"),"Google",IF(OR(U40&lt;&gt;"",T40="ChatGPT/KI-Suche"),"KI","Sonstige"))))</x:f>
      </x:c>
      <x:c r="AB40" s="123" t="str">
        <x:f>IF(B40="","",IF(X40&lt;&gt;"","manuell",IF(OR(P40&lt;&gt;"",Q40&lt;&gt;"",R40&lt;&gt;"",S40&lt;&gt;""),"click_id",IF(W40&lt;&gt;"","signal_id",IF(OR(K40&lt;&gt;"",L40&lt;&gt;"",M40&lt;&gt;""),"utm",IF(J40&lt;&gt;"","referrer",IF(T40&lt;&gt;"","selbstauskunft","unbekannt")))))))</x:f>
      </x:c>
      <x:c r="AC40" s="123" t="str">
        <x:f>IF(B40="","",IF(OR(T40="ChatGPT/KI-Suche",U40&lt;&gt;""),"Ja","Nein"))</x:f>
      </x:c>
      <x:c r="AD40" s="127" t="str">
        <x:f>IF(F40="","",DATE(YEAR(F40),MONTH(F40),1))</x:f>
      </x:c>
      <x:c r="AE40" s="123" t="str">
        <x:f>IF(B40="","",IF(G40="booking_start","Nicht zulässig",IF(OR(C40="",F40="",G40=""),"Prüfen",IF(COUNTIFS($A$7:$A$306,A40,$B$7:$B$306,B40)&gt;1,"Lead-ID prüfen","Bereit"))))</x:f>
      </x:c>
      <x:c r="AF40" s="123" t="str">
        <x:f>IF(B40="","",ROW()-6)</x:f>
      </x:c>
    </x:row>
    <x:row r="41" ht="22.5" customHeight="1">
      <x:c r="A41" s="61" t="str">
        <x:v>Eigene Daten</x:v>
      </x:c>
      <x:c r="B41" s="58"/>
      <x:c r="C41" s="58"/>
      <x:c r="D41" s="58"/>
      <x:c r="E41" s="58"/>
      <x:c r="F41" s="125"/>
      <x:c r="G41" s="58"/>
      <x:c r="H41" s="58"/>
      <x:c r="I41" s="58"/>
      <x:c r="J41" s="58"/>
      <x:c r="K41" s="58"/>
      <x:c r="L41" s="58"/>
      <x:c r="M41" s="58"/>
      <x:c r="N41" s="58"/>
      <x:c r="O41" s="58"/>
      <x:c r="P41" s="58"/>
      <x:c r="Q41" s="58"/>
      <x:c r="R41" s="58"/>
      <x:c r="S41" s="58"/>
      <x:c r="T41" s="58"/>
      <x:c r="U41" s="58"/>
      <x:c r="V41" s="58"/>
      <x:c r="W41" s="58"/>
      <x:c r="X41" s="58"/>
      <x:c r="Y41" s="58"/>
      <x:c r="Z41" s="123" t="str">
        <x:f>IF(B41="","",IF(X41&lt;&gt;"",X41,IF(OR(P41&lt;&gt;"",Q41&lt;&gt;"",R41&lt;&gt;""),"Google Ads",IF(S41&lt;&gt;"","Microsoft Ads",IF(W41&lt;&gt;"",IFERROR(INDEX('MESSPLAN'!$E$7:$E$106,MATCH(W41,'MESSPLAN'!$C$7:$C$106,0)),"Direct/Unbekannt"),IF(K41&lt;&gt;"",K41,IF(J41&lt;&gt;"",J41,IF(T41&lt;&gt;"",T41,"Direct/Unbekannt"))))))))</x:f>
      </x:c>
      <x:c r="AA41" s="123" t="str">
        <x:f>IF(B41="","",IF(W41&lt;&gt;"",IFERROR(INDEX('MESSPLAN'!$D$7:$D$106,MATCH(W41,'MESSPLAN'!$C$7:$C$106,0)),"Sonstige"),IF(OR(Z41="Google Ads",Z41="Google Organic",Z41="Google Maps"),"Google",IF(OR(U41&lt;&gt;"",T41="ChatGPT/KI-Suche"),"KI","Sonstige"))))</x:f>
      </x:c>
      <x:c r="AB41" s="123" t="str">
        <x:f>IF(B41="","",IF(X41&lt;&gt;"","manuell",IF(OR(P41&lt;&gt;"",Q41&lt;&gt;"",R41&lt;&gt;"",S41&lt;&gt;""),"click_id",IF(W41&lt;&gt;"","signal_id",IF(OR(K41&lt;&gt;"",L41&lt;&gt;"",M41&lt;&gt;""),"utm",IF(J41&lt;&gt;"","referrer",IF(T41&lt;&gt;"","selbstauskunft","unbekannt")))))))</x:f>
      </x:c>
      <x:c r="AC41" s="123" t="str">
        <x:f>IF(B41="","",IF(OR(T41="ChatGPT/KI-Suche",U41&lt;&gt;""),"Ja","Nein"))</x:f>
      </x:c>
      <x:c r="AD41" s="127" t="str">
        <x:f>IF(F41="","",DATE(YEAR(F41),MONTH(F41),1))</x:f>
      </x:c>
      <x:c r="AE41" s="123" t="str">
        <x:f>IF(B41="","",IF(G41="booking_start","Nicht zulässig",IF(OR(C41="",F41="",G41=""),"Prüfen",IF(COUNTIFS($A$7:$A$306,A41,$B$7:$B$306,B41)&gt;1,"Lead-ID prüfen","Bereit"))))</x:f>
      </x:c>
      <x:c r="AF41" s="123" t="str">
        <x:f>IF(B41="","",ROW()-6)</x:f>
      </x:c>
    </x:row>
    <x:row r="42" ht="22.5" customHeight="1">
      <x:c r="A42" s="61" t="str">
        <x:v>Eigene Daten</x:v>
      </x:c>
      <x:c r="B42" s="58"/>
      <x:c r="C42" s="58"/>
      <x:c r="D42" s="58"/>
      <x:c r="E42" s="58"/>
      <x:c r="F42" s="125"/>
      <x:c r="G42" s="58"/>
      <x:c r="H42" s="58"/>
      <x:c r="I42" s="58"/>
      <x:c r="J42" s="58"/>
      <x:c r="K42" s="58"/>
      <x:c r="L42" s="58"/>
      <x:c r="M42" s="58"/>
      <x:c r="N42" s="58"/>
      <x:c r="O42" s="58"/>
      <x:c r="P42" s="58"/>
      <x:c r="Q42" s="58"/>
      <x:c r="R42" s="58"/>
      <x:c r="S42" s="58"/>
      <x:c r="T42" s="58"/>
      <x:c r="U42" s="58"/>
      <x:c r="V42" s="58"/>
      <x:c r="W42" s="58"/>
      <x:c r="X42" s="58"/>
      <x:c r="Y42" s="58"/>
      <x:c r="Z42" s="123" t="str">
        <x:f>IF(B42="","",IF(X42&lt;&gt;"",X42,IF(OR(P42&lt;&gt;"",Q42&lt;&gt;"",R42&lt;&gt;""),"Google Ads",IF(S42&lt;&gt;"","Microsoft Ads",IF(W42&lt;&gt;"",IFERROR(INDEX('MESSPLAN'!$E$7:$E$106,MATCH(W42,'MESSPLAN'!$C$7:$C$106,0)),"Direct/Unbekannt"),IF(K42&lt;&gt;"",K42,IF(J42&lt;&gt;"",J42,IF(T42&lt;&gt;"",T42,"Direct/Unbekannt"))))))))</x:f>
      </x:c>
      <x:c r="AA42" s="123" t="str">
        <x:f>IF(B42="","",IF(W42&lt;&gt;"",IFERROR(INDEX('MESSPLAN'!$D$7:$D$106,MATCH(W42,'MESSPLAN'!$C$7:$C$106,0)),"Sonstige"),IF(OR(Z42="Google Ads",Z42="Google Organic",Z42="Google Maps"),"Google",IF(OR(U42&lt;&gt;"",T42="ChatGPT/KI-Suche"),"KI","Sonstige"))))</x:f>
      </x:c>
      <x:c r="AB42" s="123" t="str">
        <x:f>IF(B42="","",IF(X42&lt;&gt;"","manuell",IF(OR(P42&lt;&gt;"",Q42&lt;&gt;"",R42&lt;&gt;"",S42&lt;&gt;""),"click_id",IF(W42&lt;&gt;"","signal_id",IF(OR(K42&lt;&gt;"",L42&lt;&gt;"",M42&lt;&gt;""),"utm",IF(J42&lt;&gt;"","referrer",IF(T42&lt;&gt;"","selbstauskunft","unbekannt")))))))</x:f>
      </x:c>
      <x:c r="AC42" s="123" t="str">
        <x:f>IF(B42="","",IF(OR(T42="ChatGPT/KI-Suche",U42&lt;&gt;""),"Ja","Nein"))</x:f>
      </x:c>
      <x:c r="AD42" s="127" t="str">
        <x:f>IF(F42="","",DATE(YEAR(F42),MONTH(F42),1))</x:f>
      </x:c>
      <x:c r="AE42" s="123" t="str">
        <x:f>IF(B42="","",IF(G42="booking_start","Nicht zulässig",IF(OR(C42="",F42="",G42=""),"Prüfen",IF(COUNTIFS($A$7:$A$306,A42,$B$7:$B$306,B42)&gt;1,"Lead-ID prüfen","Bereit"))))</x:f>
      </x:c>
      <x:c r="AF42" s="123" t="str">
        <x:f>IF(B42="","",ROW()-6)</x:f>
      </x:c>
    </x:row>
    <x:row r="43" ht="22.5" customHeight="1">
      <x:c r="A43" s="61" t="str">
        <x:v>Eigene Daten</x:v>
      </x:c>
      <x:c r="B43" s="58"/>
      <x:c r="C43" s="58"/>
      <x:c r="D43" s="58"/>
      <x:c r="E43" s="58"/>
      <x:c r="F43" s="125"/>
      <x:c r="G43" s="58"/>
      <x:c r="H43" s="58"/>
      <x:c r="I43" s="58"/>
      <x:c r="J43" s="58"/>
      <x:c r="K43" s="58"/>
      <x:c r="L43" s="58"/>
      <x:c r="M43" s="58"/>
      <x:c r="N43" s="58"/>
      <x:c r="O43" s="58"/>
      <x:c r="P43" s="58"/>
      <x:c r="Q43" s="58"/>
      <x:c r="R43" s="58"/>
      <x:c r="S43" s="58"/>
      <x:c r="T43" s="58"/>
      <x:c r="U43" s="58"/>
      <x:c r="V43" s="58"/>
      <x:c r="W43" s="58"/>
      <x:c r="X43" s="58"/>
      <x:c r="Y43" s="58"/>
      <x:c r="Z43" s="123" t="str">
        <x:f>IF(B43="","",IF(X43&lt;&gt;"",X43,IF(OR(P43&lt;&gt;"",Q43&lt;&gt;"",R43&lt;&gt;""),"Google Ads",IF(S43&lt;&gt;"","Microsoft Ads",IF(W43&lt;&gt;"",IFERROR(INDEX('MESSPLAN'!$E$7:$E$106,MATCH(W43,'MESSPLAN'!$C$7:$C$106,0)),"Direct/Unbekannt"),IF(K43&lt;&gt;"",K43,IF(J43&lt;&gt;"",J43,IF(T43&lt;&gt;"",T43,"Direct/Unbekannt"))))))))</x:f>
      </x:c>
      <x:c r="AA43" s="123" t="str">
        <x:f>IF(B43="","",IF(W43&lt;&gt;"",IFERROR(INDEX('MESSPLAN'!$D$7:$D$106,MATCH(W43,'MESSPLAN'!$C$7:$C$106,0)),"Sonstige"),IF(OR(Z43="Google Ads",Z43="Google Organic",Z43="Google Maps"),"Google",IF(OR(U43&lt;&gt;"",T43="ChatGPT/KI-Suche"),"KI","Sonstige"))))</x:f>
      </x:c>
      <x:c r="AB43" s="123" t="str">
        <x:f>IF(B43="","",IF(X43&lt;&gt;"","manuell",IF(OR(P43&lt;&gt;"",Q43&lt;&gt;"",R43&lt;&gt;"",S43&lt;&gt;""),"click_id",IF(W43&lt;&gt;"","signal_id",IF(OR(K43&lt;&gt;"",L43&lt;&gt;"",M43&lt;&gt;""),"utm",IF(J43&lt;&gt;"","referrer",IF(T43&lt;&gt;"","selbstauskunft","unbekannt")))))))</x:f>
      </x:c>
      <x:c r="AC43" s="123" t="str">
        <x:f>IF(B43="","",IF(OR(T43="ChatGPT/KI-Suche",U43&lt;&gt;""),"Ja","Nein"))</x:f>
      </x:c>
      <x:c r="AD43" s="127" t="str">
        <x:f>IF(F43="","",DATE(YEAR(F43),MONTH(F43),1))</x:f>
      </x:c>
      <x:c r="AE43" s="123" t="str">
        <x:f>IF(B43="","",IF(G43="booking_start","Nicht zulässig",IF(OR(C43="",F43="",G43=""),"Prüfen",IF(COUNTIFS($A$7:$A$306,A43,$B$7:$B$306,B43)&gt;1,"Lead-ID prüfen","Bereit"))))</x:f>
      </x:c>
      <x:c r="AF43" s="123" t="str">
        <x:f>IF(B43="","",ROW()-6)</x:f>
      </x:c>
    </x:row>
    <x:row r="44" ht="22.5" customHeight="1">
      <x:c r="A44" s="61" t="str">
        <x:v>Eigene Daten</x:v>
      </x:c>
      <x:c r="B44" s="58"/>
      <x:c r="C44" s="58"/>
      <x:c r="D44" s="58"/>
      <x:c r="E44" s="58"/>
      <x:c r="F44" s="125"/>
      <x:c r="G44" s="58"/>
      <x:c r="H44" s="58"/>
      <x:c r="I44" s="58"/>
      <x:c r="J44" s="58"/>
      <x:c r="K44" s="58"/>
      <x:c r="L44" s="58"/>
      <x:c r="M44" s="58"/>
      <x:c r="N44" s="58"/>
      <x:c r="O44" s="58"/>
      <x:c r="P44" s="58"/>
      <x:c r="Q44" s="58"/>
      <x:c r="R44" s="58"/>
      <x:c r="S44" s="58"/>
      <x:c r="T44" s="58"/>
      <x:c r="U44" s="58"/>
      <x:c r="V44" s="58"/>
      <x:c r="W44" s="58"/>
      <x:c r="X44" s="58"/>
      <x:c r="Y44" s="58"/>
      <x:c r="Z44" s="123" t="str">
        <x:f>IF(B44="","",IF(X44&lt;&gt;"",X44,IF(OR(P44&lt;&gt;"",Q44&lt;&gt;"",R44&lt;&gt;""),"Google Ads",IF(S44&lt;&gt;"","Microsoft Ads",IF(W44&lt;&gt;"",IFERROR(INDEX('MESSPLAN'!$E$7:$E$106,MATCH(W44,'MESSPLAN'!$C$7:$C$106,0)),"Direct/Unbekannt"),IF(K44&lt;&gt;"",K44,IF(J44&lt;&gt;"",J44,IF(T44&lt;&gt;"",T44,"Direct/Unbekannt"))))))))</x:f>
      </x:c>
      <x:c r="AA44" s="123" t="str">
        <x:f>IF(B44="","",IF(W44&lt;&gt;"",IFERROR(INDEX('MESSPLAN'!$D$7:$D$106,MATCH(W44,'MESSPLAN'!$C$7:$C$106,0)),"Sonstige"),IF(OR(Z44="Google Ads",Z44="Google Organic",Z44="Google Maps"),"Google",IF(OR(U44&lt;&gt;"",T44="ChatGPT/KI-Suche"),"KI","Sonstige"))))</x:f>
      </x:c>
      <x:c r="AB44" s="123" t="str">
        <x:f>IF(B44="","",IF(X44&lt;&gt;"","manuell",IF(OR(P44&lt;&gt;"",Q44&lt;&gt;"",R44&lt;&gt;"",S44&lt;&gt;""),"click_id",IF(W44&lt;&gt;"","signal_id",IF(OR(K44&lt;&gt;"",L44&lt;&gt;"",M44&lt;&gt;""),"utm",IF(J44&lt;&gt;"","referrer",IF(T44&lt;&gt;"","selbstauskunft","unbekannt")))))))</x:f>
      </x:c>
      <x:c r="AC44" s="123" t="str">
        <x:f>IF(B44="","",IF(OR(T44="ChatGPT/KI-Suche",U44&lt;&gt;""),"Ja","Nein"))</x:f>
      </x:c>
      <x:c r="AD44" s="127" t="str">
        <x:f>IF(F44="","",DATE(YEAR(F44),MONTH(F44),1))</x:f>
      </x:c>
      <x:c r="AE44" s="123" t="str">
        <x:f>IF(B44="","",IF(G44="booking_start","Nicht zulässig",IF(OR(C44="",F44="",G44=""),"Prüfen",IF(COUNTIFS($A$7:$A$306,A44,$B$7:$B$306,B44)&gt;1,"Lead-ID prüfen","Bereit"))))</x:f>
      </x:c>
      <x:c r="AF44" s="123" t="str">
        <x:f>IF(B44="","",ROW()-6)</x:f>
      </x:c>
    </x:row>
    <x:row r="45" ht="22.5" customHeight="1">
      <x:c r="A45" s="61" t="str">
        <x:v>Eigene Daten</x:v>
      </x:c>
      <x:c r="B45" s="58"/>
      <x:c r="C45" s="58"/>
      <x:c r="D45" s="58"/>
      <x:c r="E45" s="58"/>
      <x:c r="F45" s="125"/>
      <x:c r="G45" s="58"/>
      <x:c r="H45" s="58"/>
      <x:c r="I45" s="58"/>
      <x:c r="J45" s="58"/>
      <x:c r="K45" s="58"/>
      <x:c r="L45" s="58"/>
      <x:c r="M45" s="58"/>
      <x:c r="N45" s="58"/>
      <x:c r="O45" s="58"/>
      <x:c r="P45" s="58"/>
      <x:c r="Q45" s="58"/>
      <x:c r="R45" s="58"/>
      <x:c r="S45" s="58"/>
      <x:c r="T45" s="58"/>
      <x:c r="U45" s="58"/>
      <x:c r="V45" s="58"/>
      <x:c r="W45" s="58"/>
      <x:c r="X45" s="58"/>
      <x:c r="Y45" s="58"/>
      <x:c r="Z45" s="123" t="str">
        <x:f>IF(B45="","",IF(X45&lt;&gt;"",X45,IF(OR(P45&lt;&gt;"",Q45&lt;&gt;"",R45&lt;&gt;""),"Google Ads",IF(S45&lt;&gt;"","Microsoft Ads",IF(W45&lt;&gt;"",IFERROR(INDEX('MESSPLAN'!$E$7:$E$106,MATCH(W45,'MESSPLAN'!$C$7:$C$106,0)),"Direct/Unbekannt"),IF(K45&lt;&gt;"",K45,IF(J45&lt;&gt;"",J45,IF(T45&lt;&gt;"",T45,"Direct/Unbekannt"))))))))</x:f>
      </x:c>
      <x:c r="AA45" s="123" t="str">
        <x:f>IF(B45="","",IF(W45&lt;&gt;"",IFERROR(INDEX('MESSPLAN'!$D$7:$D$106,MATCH(W45,'MESSPLAN'!$C$7:$C$106,0)),"Sonstige"),IF(OR(Z45="Google Ads",Z45="Google Organic",Z45="Google Maps"),"Google",IF(OR(U45&lt;&gt;"",T45="ChatGPT/KI-Suche"),"KI","Sonstige"))))</x:f>
      </x:c>
      <x:c r="AB45" s="123" t="str">
        <x:f>IF(B45="","",IF(X45&lt;&gt;"","manuell",IF(OR(P45&lt;&gt;"",Q45&lt;&gt;"",R45&lt;&gt;"",S45&lt;&gt;""),"click_id",IF(W45&lt;&gt;"","signal_id",IF(OR(K45&lt;&gt;"",L45&lt;&gt;"",M45&lt;&gt;""),"utm",IF(J45&lt;&gt;"","referrer",IF(T45&lt;&gt;"","selbstauskunft","unbekannt")))))))</x:f>
      </x:c>
      <x:c r="AC45" s="123" t="str">
        <x:f>IF(B45="","",IF(OR(T45="ChatGPT/KI-Suche",U45&lt;&gt;""),"Ja","Nein"))</x:f>
      </x:c>
      <x:c r="AD45" s="127" t="str">
        <x:f>IF(F45="","",DATE(YEAR(F45),MONTH(F45),1))</x:f>
      </x:c>
      <x:c r="AE45" s="123" t="str">
        <x:f>IF(B45="","",IF(G45="booking_start","Nicht zulässig",IF(OR(C45="",F45="",G45=""),"Prüfen",IF(COUNTIFS($A$7:$A$306,A45,$B$7:$B$306,B45)&gt;1,"Lead-ID prüfen","Bereit"))))</x:f>
      </x:c>
      <x:c r="AF45" s="123" t="str">
        <x:f>IF(B45="","",ROW()-6)</x:f>
      </x:c>
    </x:row>
    <x:row r="46" ht="22.5" customHeight="1">
      <x:c r="A46" s="61" t="str">
        <x:v>Eigene Daten</x:v>
      </x:c>
      <x:c r="B46" s="58"/>
      <x:c r="C46" s="58"/>
      <x:c r="D46" s="58"/>
      <x:c r="E46" s="58"/>
      <x:c r="F46" s="125"/>
      <x:c r="G46" s="58"/>
      <x:c r="H46" s="58"/>
      <x:c r="I46" s="58"/>
      <x:c r="J46" s="58"/>
      <x:c r="K46" s="58"/>
      <x:c r="L46" s="58"/>
      <x:c r="M46" s="58"/>
      <x:c r="N46" s="58"/>
      <x:c r="O46" s="58"/>
      <x:c r="P46" s="58"/>
      <x:c r="Q46" s="58"/>
      <x:c r="R46" s="58"/>
      <x:c r="S46" s="58"/>
      <x:c r="T46" s="58"/>
      <x:c r="U46" s="58"/>
      <x:c r="V46" s="58"/>
      <x:c r="W46" s="58"/>
      <x:c r="X46" s="58"/>
      <x:c r="Y46" s="58"/>
      <x:c r="Z46" s="123" t="str">
        <x:f>IF(B46="","",IF(X46&lt;&gt;"",X46,IF(OR(P46&lt;&gt;"",Q46&lt;&gt;"",R46&lt;&gt;""),"Google Ads",IF(S46&lt;&gt;"","Microsoft Ads",IF(W46&lt;&gt;"",IFERROR(INDEX('MESSPLAN'!$E$7:$E$106,MATCH(W46,'MESSPLAN'!$C$7:$C$106,0)),"Direct/Unbekannt"),IF(K46&lt;&gt;"",K46,IF(J46&lt;&gt;"",J46,IF(T46&lt;&gt;"",T46,"Direct/Unbekannt"))))))))</x:f>
      </x:c>
      <x:c r="AA46" s="123" t="str">
        <x:f>IF(B46="","",IF(W46&lt;&gt;"",IFERROR(INDEX('MESSPLAN'!$D$7:$D$106,MATCH(W46,'MESSPLAN'!$C$7:$C$106,0)),"Sonstige"),IF(OR(Z46="Google Ads",Z46="Google Organic",Z46="Google Maps"),"Google",IF(OR(U46&lt;&gt;"",T46="ChatGPT/KI-Suche"),"KI","Sonstige"))))</x:f>
      </x:c>
      <x:c r="AB46" s="123" t="str">
        <x:f>IF(B46="","",IF(X46&lt;&gt;"","manuell",IF(OR(P46&lt;&gt;"",Q46&lt;&gt;"",R46&lt;&gt;"",S46&lt;&gt;""),"click_id",IF(W46&lt;&gt;"","signal_id",IF(OR(K46&lt;&gt;"",L46&lt;&gt;"",M46&lt;&gt;""),"utm",IF(J46&lt;&gt;"","referrer",IF(T46&lt;&gt;"","selbstauskunft","unbekannt")))))))</x:f>
      </x:c>
      <x:c r="AC46" s="123" t="str">
        <x:f>IF(B46="","",IF(OR(T46="ChatGPT/KI-Suche",U46&lt;&gt;""),"Ja","Nein"))</x:f>
      </x:c>
      <x:c r="AD46" s="127" t="str">
        <x:f>IF(F46="","",DATE(YEAR(F46),MONTH(F46),1))</x:f>
      </x:c>
      <x:c r="AE46" s="123" t="str">
        <x:f>IF(B46="","",IF(G46="booking_start","Nicht zulässig",IF(OR(C46="",F46="",G46=""),"Prüfen",IF(COUNTIFS($A$7:$A$306,A46,$B$7:$B$306,B46)&gt;1,"Lead-ID prüfen","Bereit"))))</x:f>
      </x:c>
      <x:c r="AF46" s="123" t="str">
        <x:f>IF(B46="","",ROW()-6)</x:f>
      </x:c>
    </x:row>
    <x:row r="47" ht="22.5" customHeight="1">
      <x:c r="A47" s="61" t="str">
        <x:v>Eigene Daten</x:v>
      </x:c>
      <x:c r="B47" s="58"/>
      <x:c r="C47" s="58"/>
      <x:c r="D47" s="58"/>
      <x:c r="E47" s="58"/>
      <x:c r="F47" s="125"/>
      <x:c r="G47" s="58"/>
      <x:c r="H47" s="58"/>
      <x:c r="I47" s="58"/>
      <x:c r="J47" s="58"/>
      <x:c r="K47" s="58"/>
      <x:c r="L47" s="58"/>
      <x:c r="M47" s="58"/>
      <x:c r="N47" s="58"/>
      <x:c r="O47" s="58"/>
      <x:c r="P47" s="58"/>
      <x:c r="Q47" s="58"/>
      <x:c r="R47" s="58"/>
      <x:c r="S47" s="58"/>
      <x:c r="T47" s="58"/>
      <x:c r="U47" s="58"/>
      <x:c r="V47" s="58"/>
      <x:c r="W47" s="58"/>
      <x:c r="X47" s="58"/>
      <x:c r="Y47" s="58"/>
      <x:c r="Z47" s="123" t="str">
        <x:f>IF(B47="","",IF(X47&lt;&gt;"",X47,IF(OR(P47&lt;&gt;"",Q47&lt;&gt;"",R47&lt;&gt;""),"Google Ads",IF(S47&lt;&gt;"","Microsoft Ads",IF(W47&lt;&gt;"",IFERROR(INDEX('MESSPLAN'!$E$7:$E$106,MATCH(W47,'MESSPLAN'!$C$7:$C$106,0)),"Direct/Unbekannt"),IF(K47&lt;&gt;"",K47,IF(J47&lt;&gt;"",J47,IF(T47&lt;&gt;"",T47,"Direct/Unbekannt"))))))))</x:f>
      </x:c>
      <x:c r="AA47" s="123" t="str">
        <x:f>IF(B47="","",IF(W47&lt;&gt;"",IFERROR(INDEX('MESSPLAN'!$D$7:$D$106,MATCH(W47,'MESSPLAN'!$C$7:$C$106,0)),"Sonstige"),IF(OR(Z47="Google Ads",Z47="Google Organic",Z47="Google Maps"),"Google",IF(OR(U47&lt;&gt;"",T47="ChatGPT/KI-Suche"),"KI","Sonstige"))))</x:f>
      </x:c>
      <x:c r="AB47" s="123" t="str">
        <x:f>IF(B47="","",IF(X47&lt;&gt;"","manuell",IF(OR(P47&lt;&gt;"",Q47&lt;&gt;"",R47&lt;&gt;"",S47&lt;&gt;""),"click_id",IF(W47&lt;&gt;"","signal_id",IF(OR(K47&lt;&gt;"",L47&lt;&gt;"",M47&lt;&gt;""),"utm",IF(J47&lt;&gt;"","referrer",IF(T47&lt;&gt;"","selbstauskunft","unbekannt")))))))</x:f>
      </x:c>
      <x:c r="AC47" s="123" t="str">
        <x:f>IF(B47="","",IF(OR(T47="ChatGPT/KI-Suche",U47&lt;&gt;""),"Ja","Nein"))</x:f>
      </x:c>
      <x:c r="AD47" s="127" t="str">
        <x:f>IF(F47="","",DATE(YEAR(F47),MONTH(F47),1))</x:f>
      </x:c>
      <x:c r="AE47" s="123" t="str">
        <x:f>IF(B47="","",IF(G47="booking_start","Nicht zulässig",IF(OR(C47="",F47="",G47=""),"Prüfen",IF(COUNTIFS($A$7:$A$306,A47,$B$7:$B$306,B47)&gt;1,"Lead-ID prüfen","Bereit"))))</x:f>
      </x:c>
      <x:c r="AF47" s="123" t="str">
        <x:f>IF(B47="","",ROW()-6)</x:f>
      </x:c>
    </x:row>
    <x:row r="48" ht="22.5" customHeight="1">
      <x:c r="A48" s="61" t="str">
        <x:v>Eigene Daten</x:v>
      </x:c>
      <x:c r="B48" s="58"/>
      <x:c r="C48" s="58"/>
      <x:c r="D48" s="58"/>
      <x:c r="E48" s="58"/>
      <x:c r="F48" s="125"/>
      <x:c r="G48" s="58"/>
      <x:c r="H48" s="58"/>
      <x:c r="I48" s="58"/>
      <x:c r="J48" s="58"/>
      <x:c r="K48" s="58"/>
      <x:c r="L48" s="58"/>
      <x:c r="M48" s="58"/>
      <x:c r="N48" s="58"/>
      <x:c r="O48" s="58"/>
      <x:c r="P48" s="58"/>
      <x:c r="Q48" s="58"/>
      <x:c r="R48" s="58"/>
      <x:c r="S48" s="58"/>
      <x:c r="T48" s="58"/>
      <x:c r="U48" s="58"/>
      <x:c r="V48" s="58"/>
      <x:c r="W48" s="58"/>
      <x:c r="X48" s="58"/>
      <x:c r="Y48" s="58"/>
      <x:c r="Z48" s="123" t="str">
        <x:f>IF(B48="","",IF(X48&lt;&gt;"",X48,IF(OR(P48&lt;&gt;"",Q48&lt;&gt;"",R48&lt;&gt;""),"Google Ads",IF(S48&lt;&gt;"","Microsoft Ads",IF(W48&lt;&gt;"",IFERROR(INDEX('MESSPLAN'!$E$7:$E$106,MATCH(W48,'MESSPLAN'!$C$7:$C$106,0)),"Direct/Unbekannt"),IF(K48&lt;&gt;"",K48,IF(J48&lt;&gt;"",J48,IF(T48&lt;&gt;"",T48,"Direct/Unbekannt"))))))))</x:f>
      </x:c>
      <x:c r="AA48" s="123" t="str">
        <x:f>IF(B48="","",IF(W48&lt;&gt;"",IFERROR(INDEX('MESSPLAN'!$D$7:$D$106,MATCH(W48,'MESSPLAN'!$C$7:$C$106,0)),"Sonstige"),IF(OR(Z48="Google Ads",Z48="Google Organic",Z48="Google Maps"),"Google",IF(OR(U48&lt;&gt;"",T48="ChatGPT/KI-Suche"),"KI","Sonstige"))))</x:f>
      </x:c>
      <x:c r="AB48" s="123" t="str">
        <x:f>IF(B48="","",IF(X48&lt;&gt;"","manuell",IF(OR(P48&lt;&gt;"",Q48&lt;&gt;"",R48&lt;&gt;"",S48&lt;&gt;""),"click_id",IF(W48&lt;&gt;"","signal_id",IF(OR(K48&lt;&gt;"",L48&lt;&gt;"",M48&lt;&gt;""),"utm",IF(J48&lt;&gt;"","referrer",IF(T48&lt;&gt;"","selbstauskunft","unbekannt")))))))</x:f>
      </x:c>
      <x:c r="AC48" s="123" t="str">
        <x:f>IF(B48="","",IF(OR(T48="ChatGPT/KI-Suche",U48&lt;&gt;""),"Ja","Nein"))</x:f>
      </x:c>
      <x:c r="AD48" s="127" t="str">
        <x:f>IF(F48="","",DATE(YEAR(F48),MONTH(F48),1))</x:f>
      </x:c>
      <x:c r="AE48" s="123" t="str">
        <x:f>IF(B48="","",IF(G48="booking_start","Nicht zulässig",IF(OR(C48="",F48="",G48=""),"Prüfen",IF(COUNTIFS($A$7:$A$306,A48,$B$7:$B$306,B48)&gt;1,"Lead-ID prüfen","Bereit"))))</x:f>
      </x:c>
      <x:c r="AF48" s="123" t="str">
        <x:f>IF(B48="","",ROW()-6)</x:f>
      </x:c>
    </x:row>
    <x:row r="49" ht="22.5" customHeight="1">
      <x:c r="A49" s="61" t="str">
        <x:v>Eigene Daten</x:v>
      </x:c>
      <x:c r="B49" s="58"/>
      <x:c r="C49" s="58"/>
      <x:c r="D49" s="58"/>
      <x:c r="E49" s="58"/>
      <x:c r="F49" s="125"/>
      <x:c r="G49" s="58"/>
      <x:c r="H49" s="58"/>
      <x:c r="I49" s="58"/>
      <x:c r="J49" s="58"/>
      <x:c r="K49" s="58"/>
      <x:c r="L49" s="58"/>
      <x:c r="M49" s="58"/>
      <x:c r="N49" s="58"/>
      <x:c r="O49" s="58"/>
      <x:c r="P49" s="58"/>
      <x:c r="Q49" s="58"/>
      <x:c r="R49" s="58"/>
      <x:c r="S49" s="58"/>
      <x:c r="T49" s="58"/>
      <x:c r="U49" s="58"/>
      <x:c r="V49" s="58"/>
      <x:c r="W49" s="58"/>
      <x:c r="X49" s="58"/>
      <x:c r="Y49" s="58"/>
      <x:c r="Z49" s="123" t="str">
        <x:f>IF(B49="","",IF(X49&lt;&gt;"",X49,IF(OR(P49&lt;&gt;"",Q49&lt;&gt;"",R49&lt;&gt;""),"Google Ads",IF(S49&lt;&gt;"","Microsoft Ads",IF(W49&lt;&gt;"",IFERROR(INDEX('MESSPLAN'!$E$7:$E$106,MATCH(W49,'MESSPLAN'!$C$7:$C$106,0)),"Direct/Unbekannt"),IF(K49&lt;&gt;"",K49,IF(J49&lt;&gt;"",J49,IF(T49&lt;&gt;"",T49,"Direct/Unbekannt"))))))))</x:f>
      </x:c>
      <x:c r="AA49" s="123" t="str">
        <x:f>IF(B49="","",IF(W49&lt;&gt;"",IFERROR(INDEX('MESSPLAN'!$D$7:$D$106,MATCH(W49,'MESSPLAN'!$C$7:$C$106,0)),"Sonstige"),IF(OR(Z49="Google Ads",Z49="Google Organic",Z49="Google Maps"),"Google",IF(OR(U49&lt;&gt;"",T49="ChatGPT/KI-Suche"),"KI","Sonstige"))))</x:f>
      </x:c>
      <x:c r="AB49" s="123" t="str">
        <x:f>IF(B49="","",IF(X49&lt;&gt;"","manuell",IF(OR(P49&lt;&gt;"",Q49&lt;&gt;"",R49&lt;&gt;"",S49&lt;&gt;""),"click_id",IF(W49&lt;&gt;"","signal_id",IF(OR(K49&lt;&gt;"",L49&lt;&gt;"",M49&lt;&gt;""),"utm",IF(J49&lt;&gt;"","referrer",IF(T49&lt;&gt;"","selbstauskunft","unbekannt")))))))</x:f>
      </x:c>
      <x:c r="AC49" s="123" t="str">
        <x:f>IF(B49="","",IF(OR(T49="ChatGPT/KI-Suche",U49&lt;&gt;""),"Ja","Nein"))</x:f>
      </x:c>
      <x:c r="AD49" s="127" t="str">
        <x:f>IF(F49="","",DATE(YEAR(F49),MONTH(F49),1))</x:f>
      </x:c>
      <x:c r="AE49" s="123" t="str">
        <x:f>IF(B49="","",IF(G49="booking_start","Nicht zulässig",IF(OR(C49="",F49="",G49=""),"Prüfen",IF(COUNTIFS($A$7:$A$306,A49,$B$7:$B$306,B49)&gt;1,"Lead-ID prüfen","Bereit"))))</x:f>
      </x:c>
      <x:c r="AF49" s="123" t="str">
        <x:f>IF(B49="","",ROW()-6)</x:f>
      </x:c>
    </x:row>
    <x:row r="50" ht="22.5" customHeight="1">
      <x:c r="A50" s="61" t="str">
        <x:v>Eigene Daten</x:v>
      </x:c>
      <x:c r="B50" s="58"/>
      <x:c r="C50" s="58"/>
      <x:c r="D50" s="58"/>
      <x:c r="E50" s="58"/>
      <x:c r="F50" s="125"/>
      <x:c r="G50" s="58"/>
      <x:c r="H50" s="58"/>
      <x:c r="I50" s="58"/>
      <x:c r="J50" s="58"/>
      <x:c r="K50" s="58"/>
      <x:c r="L50" s="58"/>
      <x:c r="M50" s="58"/>
      <x:c r="N50" s="58"/>
      <x:c r="O50" s="58"/>
      <x:c r="P50" s="58"/>
      <x:c r="Q50" s="58"/>
      <x:c r="R50" s="58"/>
      <x:c r="S50" s="58"/>
      <x:c r="T50" s="58"/>
      <x:c r="U50" s="58"/>
      <x:c r="V50" s="58"/>
      <x:c r="W50" s="58"/>
      <x:c r="X50" s="58"/>
      <x:c r="Y50" s="58"/>
      <x:c r="Z50" s="123" t="str">
        <x:f>IF(B50="","",IF(X50&lt;&gt;"",X50,IF(OR(P50&lt;&gt;"",Q50&lt;&gt;"",R50&lt;&gt;""),"Google Ads",IF(S50&lt;&gt;"","Microsoft Ads",IF(W50&lt;&gt;"",IFERROR(INDEX('MESSPLAN'!$E$7:$E$106,MATCH(W50,'MESSPLAN'!$C$7:$C$106,0)),"Direct/Unbekannt"),IF(K50&lt;&gt;"",K50,IF(J50&lt;&gt;"",J50,IF(T50&lt;&gt;"",T50,"Direct/Unbekannt"))))))))</x:f>
      </x:c>
      <x:c r="AA50" s="123" t="str">
        <x:f>IF(B50="","",IF(W50&lt;&gt;"",IFERROR(INDEX('MESSPLAN'!$D$7:$D$106,MATCH(W50,'MESSPLAN'!$C$7:$C$106,0)),"Sonstige"),IF(OR(Z50="Google Ads",Z50="Google Organic",Z50="Google Maps"),"Google",IF(OR(U50&lt;&gt;"",T50="ChatGPT/KI-Suche"),"KI","Sonstige"))))</x:f>
      </x:c>
      <x:c r="AB50" s="123" t="str">
        <x:f>IF(B50="","",IF(X50&lt;&gt;"","manuell",IF(OR(P50&lt;&gt;"",Q50&lt;&gt;"",R50&lt;&gt;"",S50&lt;&gt;""),"click_id",IF(W50&lt;&gt;"","signal_id",IF(OR(K50&lt;&gt;"",L50&lt;&gt;"",M50&lt;&gt;""),"utm",IF(J50&lt;&gt;"","referrer",IF(T50&lt;&gt;"","selbstauskunft","unbekannt")))))))</x:f>
      </x:c>
      <x:c r="AC50" s="123" t="str">
        <x:f>IF(B50="","",IF(OR(T50="ChatGPT/KI-Suche",U50&lt;&gt;""),"Ja","Nein"))</x:f>
      </x:c>
      <x:c r="AD50" s="127" t="str">
        <x:f>IF(F50="","",DATE(YEAR(F50),MONTH(F50),1))</x:f>
      </x:c>
      <x:c r="AE50" s="123" t="str">
        <x:f>IF(B50="","",IF(G50="booking_start","Nicht zulässig",IF(OR(C50="",F50="",G50=""),"Prüfen",IF(COUNTIFS($A$7:$A$306,A50,$B$7:$B$306,B50)&gt;1,"Lead-ID prüfen","Bereit"))))</x:f>
      </x:c>
      <x:c r="AF50" s="123" t="str">
        <x:f>IF(B50="","",ROW()-6)</x:f>
      </x:c>
    </x:row>
    <x:row r="51" ht="22.5" customHeight="1">
      <x:c r="A51" s="61" t="str">
        <x:v>Eigene Daten</x:v>
      </x:c>
      <x:c r="B51" s="58"/>
      <x:c r="C51" s="58"/>
      <x:c r="D51" s="58"/>
      <x:c r="E51" s="58"/>
      <x:c r="F51" s="125"/>
      <x:c r="G51" s="58"/>
      <x:c r="H51" s="58"/>
      <x:c r="I51" s="58"/>
      <x:c r="J51" s="58"/>
      <x:c r="K51" s="58"/>
      <x:c r="L51" s="58"/>
      <x:c r="M51" s="58"/>
      <x:c r="N51" s="58"/>
      <x:c r="O51" s="58"/>
      <x:c r="P51" s="58"/>
      <x:c r="Q51" s="58"/>
      <x:c r="R51" s="58"/>
      <x:c r="S51" s="58"/>
      <x:c r="T51" s="58"/>
      <x:c r="U51" s="58"/>
      <x:c r="V51" s="58"/>
      <x:c r="W51" s="58"/>
      <x:c r="X51" s="58"/>
      <x:c r="Y51" s="58"/>
      <x:c r="Z51" s="123" t="str">
        <x:f>IF(B51="","",IF(X51&lt;&gt;"",X51,IF(OR(P51&lt;&gt;"",Q51&lt;&gt;"",R51&lt;&gt;""),"Google Ads",IF(S51&lt;&gt;"","Microsoft Ads",IF(W51&lt;&gt;"",IFERROR(INDEX('MESSPLAN'!$E$7:$E$106,MATCH(W51,'MESSPLAN'!$C$7:$C$106,0)),"Direct/Unbekannt"),IF(K51&lt;&gt;"",K51,IF(J51&lt;&gt;"",J51,IF(T51&lt;&gt;"",T51,"Direct/Unbekannt"))))))))</x:f>
      </x:c>
      <x:c r="AA51" s="123" t="str">
        <x:f>IF(B51="","",IF(W51&lt;&gt;"",IFERROR(INDEX('MESSPLAN'!$D$7:$D$106,MATCH(W51,'MESSPLAN'!$C$7:$C$106,0)),"Sonstige"),IF(OR(Z51="Google Ads",Z51="Google Organic",Z51="Google Maps"),"Google",IF(OR(U51&lt;&gt;"",T51="ChatGPT/KI-Suche"),"KI","Sonstige"))))</x:f>
      </x:c>
      <x:c r="AB51" s="123" t="str">
        <x:f>IF(B51="","",IF(X51&lt;&gt;"","manuell",IF(OR(P51&lt;&gt;"",Q51&lt;&gt;"",R51&lt;&gt;"",S51&lt;&gt;""),"click_id",IF(W51&lt;&gt;"","signal_id",IF(OR(K51&lt;&gt;"",L51&lt;&gt;"",M51&lt;&gt;""),"utm",IF(J51&lt;&gt;"","referrer",IF(T51&lt;&gt;"","selbstauskunft","unbekannt")))))))</x:f>
      </x:c>
      <x:c r="AC51" s="123" t="str">
        <x:f>IF(B51="","",IF(OR(T51="ChatGPT/KI-Suche",U51&lt;&gt;""),"Ja","Nein"))</x:f>
      </x:c>
      <x:c r="AD51" s="127" t="str">
        <x:f>IF(F51="","",DATE(YEAR(F51),MONTH(F51),1))</x:f>
      </x:c>
      <x:c r="AE51" s="123" t="str">
        <x:f>IF(B51="","",IF(G51="booking_start","Nicht zulässig",IF(OR(C51="",F51="",G51=""),"Prüfen",IF(COUNTIFS($A$7:$A$306,A51,$B$7:$B$306,B51)&gt;1,"Lead-ID prüfen","Bereit"))))</x:f>
      </x:c>
      <x:c r="AF51" s="123" t="str">
        <x:f>IF(B51="","",ROW()-6)</x:f>
      </x:c>
    </x:row>
    <x:row r="52" ht="22.5" customHeight="1">
      <x:c r="A52" s="61" t="str">
        <x:v>Eigene Daten</x:v>
      </x:c>
      <x:c r="B52" s="58"/>
      <x:c r="C52" s="58"/>
      <x:c r="D52" s="58"/>
      <x:c r="E52" s="58"/>
      <x:c r="F52" s="125"/>
      <x:c r="G52" s="58"/>
      <x:c r="H52" s="58"/>
      <x:c r="I52" s="58"/>
      <x:c r="J52" s="58"/>
      <x:c r="K52" s="58"/>
      <x:c r="L52" s="58"/>
      <x:c r="M52" s="58"/>
      <x:c r="N52" s="58"/>
      <x:c r="O52" s="58"/>
      <x:c r="P52" s="58"/>
      <x:c r="Q52" s="58"/>
      <x:c r="R52" s="58"/>
      <x:c r="S52" s="58"/>
      <x:c r="T52" s="58"/>
      <x:c r="U52" s="58"/>
      <x:c r="V52" s="58"/>
      <x:c r="W52" s="58"/>
      <x:c r="X52" s="58"/>
      <x:c r="Y52" s="58"/>
      <x:c r="Z52" s="123" t="str">
        <x:f>IF(B52="","",IF(X52&lt;&gt;"",X52,IF(OR(P52&lt;&gt;"",Q52&lt;&gt;"",R52&lt;&gt;""),"Google Ads",IF(S52&lt;&gt;"","Microsoft Ads",IF(W52&lt;&gt;"",IFERROR(INDEX('MESSPLAN'!$E$7:$E$106,MATCH(W52,'MESSPLAN'!$C$7:$C$106,0)),"Direct/Unbekannt"),IF(K52&lt;&gt;"",K52,IF(J52&lt;&gt;"",J52,IF(T52&lt;&gt;"",T52,"Direct/Unbekannt"))))))))</x:f>
      </x:c>
      <x:c r="AA52" s="123" t="str">
        <x:f>IF(B52="","",IF(W52&lt;&gt;"",IFERROR(INDEX('MESSPLAN'!$D$7:$D$106,MATCH(W52,'MESSPLAN'!$C$7:$C$106,0)),"Sonstige"),IF(OR(Z52="Google Ads",Z52="Google Organic",Z52="Google Maps"),"Google",IF(OR(U52&lt;&gt;"",T52="ChatGPT/KI-Suche"),"KI","Sonstige"))))</x:f>
      </x:c>
      <x:c r="AB52" s="123" t="str">
        <x:f>IF(B52="","",IF(X52&lt;&gt;"","manuell",IF(OR(P52&lt;&gt;"",Q52&lt;&gt;"",R52&lt;&gt;"",S52&lt;&gt;""),"click_id",IF(W52&lt;&gt;"","signal_id",IF(OR(K52&lt;&gt;"",L52&lt;&gt;"",M52&lt;&gt;""),"utm",IF(J52&lt;&gt;"","referrer",IF(T52&lt;&gt;"","selbstauskunft","unbekannt")))))))</x:f>
      </x:c>
      <x:c r="AC52" s="123" t="str">
        <x:f>IF(B52="","",IF(OR(T52="ChatGPT/KI-Suche",U52&lt;&gt;""),"Ja","Nein"))</x:f>
      </x:c>
      <x:c r="AD52" s="127" t="str">
        <x:f>IF(F52="","",DATE(YEAR(F52),MONTH(F52),1))</x:f>
      </x:c>
      <x:c r="AE52" s="123" t="str">
        <x:f>IF(B52="","",IF(G52="booking_start","Nicht zulässig",IF(OR(C52="",F52="",G52=""),"Prüfen",IF(COUNTIFS($A$7:$A$306,A52,$B$7:$B$306,B52)&gt;1,"Lead-ID prüfen","Bereit"))))</x:f>
      </x:c>
      <x:c r="AF52" s="123" t="str">
        <x:f>IF(B52="","",ROW()-6)</x:f>
      </x:c>
    </x:row>
    <x:row r="53" ht="22.5" customHeight="1">
      <x:c r="A53" s="61" t="str">
        <x:v>Eigene Daten</x:v>
      </x:c>
      <x:c r="B53" s="58"/>
      <x:c r="C53" s="58"/>
      <x:c r="D53" s="58"/>
      <x:c r="E53" s="58"/>
      <x:c r="F53" s="125"/>
      <x:c r="G53" s="58"/>
      <x:c r="H53" s="58"/>
      <x:c r="I53" s="58"/>
      <x:c r="J53" s="58"/>
      <x:c r="K53" s="58"/>
      <x:c r="L53" s="58"/>
      <x:c r="M53" s="58"/>
      <x:c r="N53" s="58"/>
      <x:c r="O53" s="58"/>
      <x:c r="P53" s="58"/>
      <x:c r="Q53" s="58"/>
      <x:c r="R53" s="58"/>
      <x:c r="S53" s="58"/>
      <x:c r="T53" s="58"/>
      <x:c r="U53" s="58"/>
      <x:c r="V53" s="58"/>
      <x:c r="W53" s="58"/>
      <x:c r="X53" s="58"/>
      <x:c r="Y53" s="58"/>
      <x:c r="Z53" s="123" t="str">
        <x:f>IF(B53="","",IF(X53&lt;&gt;"",X53,IF(OR(P53&lt;&gt;"",Q53&lt;&gt;"",R53&lt;&gt;""),"Google Ads",IF(S53&lt;&gt;"","Microsoft Ads",IF(W53&lt;&gt;"",IFERROR(INDEX('MESSPLAN'!$E$7:$E$106,MATCH(W53,'MESSPLAN'!$C$7:$C$106,0)),"Direct/Unbekannt"),IF(K53&lt;&gt;"",K53,IF(J53&lt;&gt;"",J53,IF(T53&lt;&gt;"",T53,"Direct/Unbekannt"))))))))</x:f>
      </x:c>
      <x:c r="AA53" s="123" t="str">
        <x:f>IF(B53="","",IF(W53&lt;&gt;"",IFERROR(INDEX('MESSPLAN'!$D$7:$D$106,MATCH(W53,'MESSPLAN'!$C$7:$C$106,0)),"Sonstige"),IF(OR(Z53="Google Ads",Z53="Google Organic",Z53="Google Maps"),"Google",IF(OR(U53&lt;&gt;"",T53="ChatGPT/KI-Suche"),"KI","Sonstige"))))</x:f>
      </x:c>
      <x:c r="AB53" s="123" t="str">
        <x:f>IF(B53="","",IF(X53&lt;&gt;"","manuell",IF(OR(P53&lt;&gt;"",Q53&lt;&gt;"",R53&lt;&gt;"",S53&lt;&gt;""),"click_id",IF(W53&lt;&gt;"","signal_id",IF(OR(K53&lt;&gt;"",L53&lt;&gt;"",M53&lt;&gt;""),"utm",IF(J53&lt;&gt;"","referrer",IF(T53&lt;&gt;"","selbstauskunft","unbekannt")))))))</x:f>
      </x:c>
      <x:c r="AC53" s="123" t="str">
        <x:f>IF(B53="","",IF(OR(T53="ChatGPT/KI-Suche",U53&lt;&gt;""),"Ja","Nein"))</x:f>
      </x:c>
      <x:c r="AD53" s="127" t="str">
        <x:f>IF(F53="","",DATE(YEAR(F53),MONTH(F53),1))</x:f>
      </x:c>
      <x:c r="AE53" s="123" t="str">
        <x:f>IF(B53="","",IF(G53="booking_start","Nicht zulässig",IF(OR(C53="",F53="",G53=""),"Prüfen",IF(COUNTIFS($A$7:$A$306,A53,$B$7:$B$306,B53)&gt;1,"Lead-ID prüfen","Bereit"))))</x:f>
      </x:c>
      <x:c r="AF53" s="123" t="str">
        <x:f>IF(B53="","",ROW()-6)</x:f>
      </x:c>
    </x:row>
    <x:row r="54" ht="22.5" customHeight="1">
      <x:c r="A54" s="61" t="str">
        <x:v>Eigene Daten</x:v>
      </x:c>
      <x:c r="B54" s="58"/>
      <x:c r="C54" s="58"/>
      <x:c r="D54" s="58"/>
      <x:c r="E54" s="58"/>
      <x:c r="F54" s="125"/>
      <x:c r="G54" s="58"/>
      <x:c r="H54" s="58"/>
      <x:c r="I54" s="58"/>
      <x:c r="J54" s="58"/>
      <x:c r="K54" s="58"/>
      <x:c r="L54" s="58"/>
      <x:c r="M54" s="58"/>
      <x:c r="N54" s="58"/>
      <x:c r="O54" s="58"/>
      <x:c r="P54" s="58"/>
      <x:c r="Q54" s="58"/>
      <x:c r="R54" s="58"/>
      <x:c r="S54" s="58"/>
      <x:c r="T54" s="58"/>
      <x:c r="U54" s="58"/>
      <x:c r="V54" s="58"/>
      <x:c r="W54" s="58"/>
      <x:c r="X54" s="58"/>
      <x:c r="Y54" s="58"/>
      <x:c r="Z54" s="123" t="str">
        <x:f>IF(B54="","",IF(X54&lt;&gt;"",X54,IF(OR(P54&lt;&gt;"",Q54&lt;&gt;"",R54&lt;&gt;""),"Google Ads",IF(S54&lt;&gt;"","Microsoft Ads",IF(W54&lt;&gt;"",IFERROR(INDEX('MESSPLAN'!$E$7:$E$106,MATCH(W54,'MESSPLAN'!$C$7:$C$106,0)),"Direct/Unbekannt"),IF(K54&lt;&gt;"",K54,IF(J54&lt;&gt;"",J54,IF(T54&lt;&gt;"",T54,"Direct/Unbekannt"))))))))</x:f>
      </x:c>
      <x:c r="AA54" s="123" t="str">
        <x:f>IF(B54="","",IF(W54&lt;&gt;"",IFERROR(INDEX('MESSPLAN'!$D$7:$D$106,MATCH(W54,'MESSPLAN'!$C$7:$C$106,0)),"Sonstige"),IF(OR(Z54="Google Ads",Z54="Google Organic",Z54="Google Maps"),"Google",IF(OR(U54&lt;&gt;"",T54="ChatGPT/KI-Suche"),"KI","Sonstige"))))</x:f>
      </x:c>
      <x:c r="AB54" s="123" t="str">
        <x:f>IF(B54="","",IF(X54&lt;&gt;"","manuell",IF(OR(P54&lt;&gt;"",Q54&lt;&gt;"",R54&lt;&gt;"",S54&lt;&gt;""),"click_id",IF(W54&lt;&gt;"","signal_id",IF(OR(K54&lt;&gt;"",L54&lt;&gt;"",M54&lt;&gt;""),"utm",IF(J54&lt;&gt;"","referrer",IF(T54&lt;&gt;"","selbstauskunft","unbekannt")))))))</x:f>
      </x:c>
      <x:c r="AC54" s="123" t="str">
        <x:f>IF(B54="","",IF(OR(T54="ChatGPT/KI-Suche",U54&lt;&gt;""),"Ja","Nein"))</x:f>
      </x:c>
      <x:c r="AD54" s="127" t="str">
        <x:f>IF(F54="","",DATE(YEAR(F54),MONTH(F54),1))</x:f>
      </x:c>
      <x:c r="AE54" s="123" t="str">
        <x:f>IF(B54="","",IF(G54="booking_start","Nicht zulässig",IF(OR(C54="",F54="",G54=""),"Prüfen",IF(COUNTIFS($A$7:$A$306,A54,$B$7:$B$306,B54)&gt;1,"Lead-ID prüfen","Bereit"))))</x:f>
      </x:c>
      <x:c r="AF54" s="123" t="str">
        <x:f>IF(B54="","",ROW()-6)</x:f>
      </x:c>
    </x:row>
    <x:row r="55" ht="22.5" customHeight="1">
      <x:c r="A55" s="61" t="str">
        <x:v>Eigene Daten</x:v>
      </x:c>
      <x:c r="B55" s="58"/>
      <x:c r="C55" s="58"/>
      <x:c r="D55" s="58"/>
      <x:c r="E55" s="58"/>
      <x:c r="F55" s="125"/>
      <x:c r="G55" s="58"/>
      <x:c r="H55" s="58"/>
      <x:c r="I55" s="58"/>
      <x:c r="J55" s="58"/>
      <x:c r="K55" s="58"/>
      <x:c r="L55" s="58"/>
      <x:c r="M55" s="58"/>
      <x:c r="N55" s="58"/>
      <x:c r="O55" s="58"/>
      <x:c r="P55" s="58"/>
      <x:c r="Q55" s="58"/>
      <x:c r="R55" s="58"/>
      <x:c r="S55" s="58"/>
      <x:c r="T55" s="58"/>
      <x:c r="U55" s="58"/>
      <x:c r="V55" s="58"/>
      <x:c r="W55" s="58"/>
      <x:c r="X55" s="58"/>
      <x:c r="Y55" s="58"/>
      <x:c r="Z55" s="123" t="str">
        <x:f>IF(B55="","",IF(X55&lt;&gt;"",X55,IF(OR(P55&lt;&gt;"",Q55&lt;&gt;"",R55&lt;&gt;""),"Google Ads",IF(S55&lt;&gt;"","Microsoft Ads",IF(W55&lt;&gt;"",IFERROR(INDEX('MESSPLAN'!$E$7:$E$106,MATCH(W55,'MESSPLAN'!$C$7:$C$106,0)),"Direct/Unbekannt"),IF(K55&lt;&gt;"",K55,IF(J55&lt;&gt;"",J55,IF(T55&lt;&gt;"",T55,"Direct/Unbekannt"))))))))</x:f>
      </x:c>
      <x:c r="AA55" s="123" t="str">
        <x:f>IF(B55="","",IF(W55&lt;&gt;"",IFERROR(INDEX('MESSPLAN'!$D$7:$D$106,MATCH(W55,'MESSPLAN'!$C$7:$C$106,0)),"Sonstige"),IF(OR(Z55="Google Ads",Z55="Google Organic",Z55="Google Maps"),"Google",IF(OR(U55&lt;&gt;"",T55="ChatGPT/KI-Suche"),"KI","Sonstige"))))</x:f>
      </x:c>
      <x:c r="AB55" s="123" t="str">
        <x:f>IF(B55="","",IF(X55&lt;&gt;"","manuell",IF(OR(P55&lt;&gt;"",Q55&lt;&gt;"",R55&lt;&gt;"",S55&lt;&gt;""),"click_id",IF(W55&lt;&gt;"","signal_id",IF(OR(K55&lt;&gt;"",L55&lt;&gt;"",M55&lt;&gt;""),"utm",IF(J55&lt;&gt;"","referrer",IF(T55&lt;&gt;"","selbstauskunft","unbekannt")))))))</x:f>
      </x:c>
      <x:c r="AC55" s="123" t="str">
        <x:f>IF(B55="","",IF(OR(T55="ChatGPT/KI-Suche",U55&lt;&gt;""),"Ja","Nein"))</x:f>
      </x:c>
      <x:c r="AD55" s="127" t="str">
        <x:f>IF(F55="","",DATE(YEAR(F55),MONTH(F55),1))</x:f>
      </x:c>
      <x:c r="AE55" s="123" t="str">
        <x:f>IF(B55="","",IF(G55="booking_start","Nicht zulässig",IF(OR(C55="",F55="",G55=""),"Prüfen",IF(COUNTIFS($A$7:$A$306,A55,$B$7:$B$306,B55)&gt;1,"Lead-ID prüfen","Bereit"))))</x:f>
      </x:c>
      <x:c r="AF55" s="123" t="str">
        <x:f>IF(B55="","",ROW()-6)</x:f>
      </x:c>
    </x:row>
    <x:row r="56" ht="22.5" customHeight="1">
      <x:c r="A56" s="61" t="str">
        <x:v>Eigene Daten</x:v>
      </x:c>
      <x:c r="B56" s="58"/>
      <x:c r="C56" s="58"/>
      <x:c r="D56" s="58"/>
      <x:c r="E56" s="58"/>
      <x:c r="F56" s="125"/>
      <x:c r="G56" s="58"/>
      <x:c r="H56" s="58"/>
      <x:c r="I56" s="58"/>
      <x:c r="J56" s="58"/>
      <x:c r="K56" s="58"/>
      <x:c r="L56" s="58"/>
      <x:c r="M56" s="58"/>
      <x:c r="N56" s="58"/>
      <x:c r="O56" s="58"/>
      <x:c r="P56" s="58"/>
      <x:c r="Q56" s="58"/>
      <x:c r="R56" s="58"/>
      <x:c r="S56" s="58"/>
      <x:c r="T56" s="58"/>
      <x:c r="U56" s="58"/>
      <x:c r="V56" s="58"/>
      <x:c r="W56" s="58"/>
      <x:c r="X56" s="58"/>
      <x:c r="Y56" s="58"/>
      <x:c r="Z56" s="123" t="str">
        <x:f>IF(B56="","",IF(X56&lt;&gt;"",X56,IF(OR(P56&lt;&gt;"",Q56&lt;&gt;"",R56&lt;&gt;""),"Google Ads",IF(S56&lt;&gt;"","Microsoft Ads",IF(W56&lt;&gt;"",IFERROR(INDEX('MESSPLAN'!$E$7:$E$106,MATCH(W56,'MESSPLAN'!$C$7:$C$106,0)),"Direct/Unbekannt"),IF(K56&lt;&gt;"",K56,IF(J56&lt;&gt;"",J56,IF(T56&lt;&gt;"",T56,"Direct/Unbekannt"))))))))</x:f>
      </x:c>
      <x:c r="AA56" s="123" t="str">
        <x:f>IF(B56="","",IF(W56&lt;&gt;"",IFERROR(INDEX('MESSPLAN'!$D$7:$D$106,MATCH(W56,'MESSPLAN'!$C$7:$C$106,0)),"Sonstige"),IF(OR(Z56="Google Ads",Z56="Google Organic",Z56="Google Maps"),"Google",IF(OR(U56&lt;&gt;"",T56="ChatGPT/KI-Suche"),"KI","Sonstige"))))</x:f>
      </x:c>
      <x:c r="AB56" s="123" t="str">
        <x:f>IF(B56="","",IF(X56&lt;&gt;"","manuell",IF(OR(P56&lt;&gt;"",Q56&lt;&gt;"",R56&lt;&gt;"",S56&lt;&gt;""),"click_id",IF(W56&lt;&gt;"","signal_id",IF(OR(K56&lt;&gt;"",L56&lt;&gt;"",M56&lt;&gt;""),"utm",IF(J56&lt;&gt;"","referrer",IF(T56&lt;&gt;"","selbstauskunft","unbekannt")))))))</x:f>
      </x:c>
      <x:c r="AC56" s="123" t="str">
        <x:f>IF(B56="","",IF(OR(T56="ChatGPT/KI-Suche",U56&lt;&gt;""),"Ja","Nein"))</x:f>
      </x:c>
      <x:c r="AD56" s="127" t="str">
        <x:f>IF(F56="","",DATE(YEAR(F56),MONTH(F56),1))</x:f>
      </x:c>
      <x:c r="AE56" s="123" t="str">
        <x:f>IF(B56="","",IF(G56="booking_start","Nicht zulässig",IF(OR(C56="",F56="",G56=""),"Prüfen",IF(COUNTIFS($A$7:$A$306,A56,$B$7:$B$306,B56)&gt;1,"Lead-ID prüfen","Bereit"))))</x:f>
      </x:c>
      <x:c r="AF56" s="123" t="str">
        <x:f>IF(B56="","",ROW()-6)</x:f>
      </x:c>
    </x:row>
    <x:row r="57" ht="22.5" customHeight="1">
      <x:c r="A57" s="61" t="str">
        <x:v>Eigene Daten</x:v>
      </x:c>
      <x:c r="B57" s="58"/>
      <x:c r="C57" s="58"/>
      <x:c r="D57" s="58"/>
      <x:c r="E57" s="58"/>
      <x:c r="F57" s="125"/>
      <x:c r="G57" s="58"/>
      <x:c r="H57" s="58"/>
      <x:c r="I57" s="58"/>
      <x:c r="J57" s="58"/>
      <x:c r="K57" s="58"/>
      <x:c r="L57" s="58"/>
      <x:c r="M57" s="58"/>
      <x:c r="N57" s="58"/>
      <x:c r="O57" s="58"/>
      <x:c r="P57" s="58"/>
      <x:c r="Q57" s="58"/>
      <x:c r="R57" s="58"/>
      <x:c r="S57" s="58"/>
      <x:c r="T57" s="58"/>
      <x:c r="U57" s="58"/>
      <x:c r="V57" s="58"/>
      <x:c r="W57" s="58"/>
      <x:c r="X57" s="58"/>
      <x:c r="Y57" s="58"/>
      <x:c r="Z57" s="123" t="str">
        <x:f>IF(B57="","",IF(X57&lt;&gt;"",X57,IF(OR(P57&lt;&gt;"",Q57&lt;&gt;"",R57&lt;&gt;""),"Google Ads",IF(S57&lt;&gt;"","Microsoft Ads",IF(W57&lt;&gt;"",IFERROR(INDEX('MESSPLAN'!$E$7:$E$106,MATCH(W57,'MESSPLAN'!$C$7:$C$106,0)),"Direct/Unbekannt"),IF(K57&lt;&gt;"",K57,IF(J57&lt;&gt;"",J57,IF(T57&lt;&gt;"",T57,"Direct/Unbekannt"))))))))</x:f>
      </x:c>
      <x:c r="AA57" s="123" t="str">
        <x:f>IF(B57="","",IF(W57&lt;&gt;"",IFERROR(INDEX('MESSPLAN'!$D$7:$D$106,MATCH(W57,'MESSPLAN'!$C$7:$C$106,0)),"Sonstige"),IF(OR(Z57="Google Ads",Z57="Google Organic",Z57="Google Maps"),"Google",IF(OR(U57&lt;&gt;"",T57="ChatGPT/KI-Suche"),"KI","Sonstige"))))</x:f>
      </x:c>
      <x:c r="AB57" s="123" t="str">
        <x:f>IF(B57="","",IF(X57&lt;&gt;"","manuell",IF(OR(P57&lt;&gt;"",Q57&lt;&gt;"",R57&lt;&gt;"",S57&lt;&gt;""),"click_id",IF(W57&lt;&gt;"","signal_id",IF(OR(K57&lt;&gt;"",L57&lt;&gt;"",M57&lt;&gt;""),"utm",IF(J57&lt;&gt;"","referrer",IF(T57&lt;&gt;"","selbstauskunft","unbekannt")))))))</x:f>
      </x:c>
      <x:c r="AC57" s="123" t="str">
        <x:f>IF(B57="","",IF(OR(T57="ChatGPT/KI-Suche",U57&lt;&gt;""),"Ja","Nein"))</x:f>
      </x:c>
      <x:c r="AD57" s="127" t="str">
        <x:f>IF(F57="","",DATE(YEAR(F57),MONTH(F57),1))</x:f>
      </x:c>
      <x:c r="AE57" s="123" t="str">
        <x:f>IF(B57="","",IF(G57="booking_start","Nicht zulässig",IF(OR(C57="",F57="",G57=""),"Prüfen",IF(COUNTIFS($A$7:$A$306,A57,$B$7:$B$306,B57)&gt;1,"Lead-ID prüfen","Bereit"))))</x:f>
      </x:c>
      <x:c r="AF57" s="123" t="str">
        <x:f>IF(B57="","",ROW()-6)</x:f>
      </x:c>
    </x:row>
    <x:row r="58" ht="22.5" customHeight="1">
      <x:c r="A58" s="61" t="str">
        <x:v>Eigene Daten</x:v>
      </x:c>
      <x:c r="B58" s="58"/>
      <x:c r="C58" s="58"/>
      <x:c r="D58" s="58"/>
      <x:c r="E58" s="58"/>
      <x:c r="F58" s="125"/>
      <x:c r="G58" s="58"/>
      <x:c r="H58" s="58"/>
      <x:c r="I58" s="58"/>
      <x:c r="J58" s="58"/>
      <x:c r="K58" s="58"/>
      <x:c r="L58" s="58"/>
      <x:c r="M58" s="58"/>
      <x:c r="N58" s="58"/>
      <x:c r="O58" s="58"/>
      <x:c r="P58" s="58"/>
      <x:c r="Q58" s="58"/>
      <x:c r="R58" s="58"/>
      <x:c r="S58" s="58"/>
      <x:c r="T58" s="58"/>
      <x:c r="U58" s="58"/>
      <x:c r="V58" s="58"/>
      <x:c r="W58" s="58"/>
      <x:c r="X58" s="58"/>
      <x:c r="Y58" s="58"/>
      <x:c r="Z58" s="123" t="str">
        <x:f>IF(B58="","",IF(X58&lt;&gt;"",X58,IF(OR(P58&lt;&gt;"",Q58&lt;&gt;"",R58&lt;&gt;""),"Google Ads",IF(S58&lt;&gt;"","Microsoft Ads",IF(W58&lt;&gt;"",IFERROR(INDEX('MESSPLAN'!$E$7:$E$106,MATCH(W58,'MESSPLAN'!$C$7:$C$106,0)),"Direct/Unbekannt"),IF(K58&lt;&gt;"",K58,IF(J58&lt;&gt;"",J58,IF(T58&lt;&gt;"",T58,"Direct/Unbekannt"))))))))</x:f>
      </x:c>
      <x:c r="AA58" s="123" t="str">
        <x:f>IF(B58="","",IF(W58&lt;&gt;"",IFERROR(INDEX('MESSPLAN'!$D$7:$D$106,MATCH(W58,'MESSPLAN'!$C$7:$C$106,0)),"Sonstige"),IF(OR(Z58="Google Ads",Z58="Google Organic",Z58="Google Maps"),"Google",IF(OR(U58&lt;&gt;"",T58="ChatGPT/KI-Suche"),"KI","Sonstige"))))</x:f>
      </x:c>
      <x:c r="AB58" s="123" t="str">
        <x:f>IF(B58="","",IF(X58&lt;&gt;"","manuell",IF(OR(P58&lt;&gt;"",Q58&lt;&gt;"",R58&lt;&gt;"",S58&lt;&gt;""),"click_id",IF(W58&lt;&gt;"","signal_id",IF(OR(K58&lt;&gt;"",L58&lt;&gt;"",M58&lt;&gt;""),"utm",IF(J58&lt;&gt;"","referrer",IF(T58&lt;&gt;"","selbstauskunft","unbekannt")))))))</x:f>
      </x:c>
      <x:c r="AC58" s="123" t="str">
        <x:f>IF(B58="","",IF(OR(T58="ChatGPT/KI-Suche",U58&lt;&gt;""),"Ja","Nein"))</x:f>
      </x:c>
      <x:c r="AD58" s="127" t="str">
        <x:f>IF(F58="","",DATE(YEAR(F58),MONTH(F58),1))</x:f>
      </x:c>
      <x:c r="AE58" s="123" t="str">
        <x:f>IF(B58="","",IF(G58="booking_start","Nicht zulässig",IF(OR(C58="",F58="",G58=""),"Prüfen",IF(COUNTIFS($A$7:$A$306,A58,$B$7:$B$306,B58)&gt;1,"Lead-ID prüfen","Bereit"))))</x:f>
      </x:c>
      <x:c r="AF58" s="123" t="str">
        <x:f>IF(B58="","",ROW()-6)</x:f>
      </x:c>
    </x:row>
    <x:row r="59" ht="22.5" customHeight="1">
      <x:c r="A59" s="61" t="str">
        <x:v>Eigene Daten</x:v>
      </x:c>
      <x:c r="B59" s="58"/>
      <x:c r="C59" s="58"/>
      <x:c r="D59" s="58"/>
      <x:c r="E59" s="58"/>
      <x:c r="F59" s="125"/>
      <x:c r="G59" s="58"/>
      <x:c r="H59" s="58"/>
      <x:c r="I59" s="58"/>
      <x:c r="J59" s="58"/>
      <x:c r="K59" s="58"/>
      <x:c r="L59" s="58"/>
      <x:c r="M59" s="58"/>
      <x:c r="N59" s="58"/>
      <x:c r="O59" s="58"/>
      <x:c r="P59" s="58"/>
      <x:c r="Q59" s="58"/>
      <x:c r="R59" s="58"/>
      <x:c r="S59" s="58"/>
      <x:c r="T59" s="58"/>
      <x:c r="U59" s="58"/>
      <x:c r="V59" s="58"/>
      <x:c r="W59" s="58"/>
      <x:c r="X59" s="58"/>
      <x:c r="Y59" s="58"/>
      <x:c r="Z59" s="123" t="str">
        <x:f>IF(B59="","",IF(X59&lt;&gt;"",X59,IF(OR(P59&lt;&gt;"",Q59&lt;&gt;"",R59&lt;&gt;""),"Google Ads",IF(S59&lt;&gt;"","Microsoft Ads",IF(W59&lt;&gt;"",IFERROR(INDEX('MESSPLAN'!$E$7:$E$106,MATCH(W59,'MESSPLAN'!$C$7:$C$106,0)),"Direct/Unbekannt"),IF(K59&lt;&gt;"",K59,IF(J59&lt;&gt;"",J59,IF(T59&lt;&gt;"",T59,"Direct/Unbekannt"))))))))</x:f>
      </x:c>
      <x:c r="AA59" s="123" t="str">
        <x:f>IF(B59="","",IF(W59&lt;&gt;"",IFERROR(INDEX('MESSPLAN'!$D$7:$D$106,MATCH(W59,'MESSPLAN'!$C$7:$C$106,0)),"Sonstige"),IF(OR(Z59="Google Ads",Z59="Google Organic",Z59="Google Maps"),"Google",IF(OR(U59&lt;&gt;"",T59="ChatGPT/KI-Suche"),"KI","Sonstige"))))</x:f>
      </x:c>
      <x:c r="AB59" s="123" t="str">
        <x:f>IF(B59="","",IF(X59&lt;&gt;"","manuell",IF(OR(P59&lt;&gt;"",Q59&lt;&gt;"",R59&lt;&gt;"",S59&lt;&gt;""),"click_id",IF(W59&lt;&gt;"","signal_id",IF(OR(K59&lt;&gt;"",L59&lt;&gt;"",M59&lt;&gt;""),"utm",IF(J59&lt;&gt;"","referrer",IF(T59&lt;&gt;"","selbstauskunft","unbekannt")))))))</x:f>
      </x:c>
      <x:c r="AC59" s="123" t="str">
        <x:f>IF(B59="","",IF(OR(T59="ChatGPT/KI-Suche",U59&lt;&gt;""),"Ja","Nein"))</x:f>
      </x:c>
      <x:c r="AD59" s="127" t="str">
        <x:f>IF(F59="","",DATE(YEAR(F59),MONTH(F59),1))</x:f>
      </x:c>
      <x:c r="AE59" s="123" t="str">
        <x:f>IF(B59="","",IF(G59="booking_start","Nicht zulässig",IF(OR(C59="",F59="",G59=""),"Prüfen",IF(COUNTIFS($A$7:$A$306,A59,$B$7:$B$306,B59)&gt;1,"Lead-ID prüfen","Bereit"))))</x:f>
      </x:c>
      <x:c r="AF59" s="123" t="str">
        <x:f>IF(B59="","",ROW()-6)</x:f>
      </x:c>
    </x:row>
    <x:row r="60" ht="22.5" customHeight="1">
      <x:c r="A60" s="61" t="str">
        <x:v>Eigene Daten</x:v>
      </x:c>
      <x:c r="B60" s="58"/>
      <x:c r="C60" s="58"/>
      <x:c r="D60" s="58"/>
      <x:c r="E60" s="58"/>
      <x:c r="F60" s="125"/>
      <x:c r="G60" s="58"/>
      <x:c r="H60" s="58"/>
      <x:c r="I60" s="58"/>
      <x:c r="J60" s="58"/>
      <x:c r="K60" s="58"/>
      <x:c r="L60" s="58"/>
      <x:c r="M60" s="58"/>
      <x:c r="N60" s="58"/>
      <x:c r="O60" s="58"/>
      <x:c r="P60" s="58"/>
      <x:c r="Q60" s="58"/>
      <x:c r="R60" s="58"/>
      <x:c r="S60" s="58"/>
      <x:c r="T60" s="58"/>
      <x:c r="U60" s="58"/>
      <x:c r="V60" s="58"/>
      <x:c r="W60" s="58"/>
      <x:c r="X60" s="58"/>
      <x:c r="Y60" s="58"/>
      <x:c r="Z60" s="123" t="str">
        <x:f>IF(B60="","",IF(X60&lt;&gt;"",X60,IF(OR(P60&lt;&gt;"",Q60&lt;&gt;"",R60&lt;&gt;""),"Google Ads",IF(S60&lt;&gt;"","Microsoft Ads",IF(W60&lt;&gt;"",IFERROR(INDEX('MESSPLAN'!$E$7:$E$106,MATCH(W60,'MESSPLAN'!$C$7:$C$106,0)),"Direct/Unbekannt"),IF(K60&lt;&gt;"",K60,IF(J60&lt;&gt;"",J60,IF(T60&lt;&gt;"",T60,"Direct/Unbekannt"))))))))</x:f>
      </x:c>
      <x:c r="AA60" s="123" t="str">
        <x:f>IF(B60="","",IF(W60&lt;&gt;"",IFERROR(INDEX('MESSPLAN'!$D$7:$D$106,MATCH(W60,'MESSPLAN'!$C$7:$C$106,0)),"Sonstige"),IF(OR(Z60="Google Ads",Z60="Google Organic",Z60="Google Maps"),"Google",IF(OR(U60&lt;&gt;"",T60="ChatGPT/KI-Suche"),"KI","Sonstige"))))</x:f>
      </x:c>
      <x:c r="AB60" s="123" t="str">
        <x:f>IF(B60="","",IF(X60&lt;&gt;"","manuell",IF(OR(P60&lt;&gt;"",Q60&lt;&gt;"",R60&lt;&gt;"",S60&lt;&gt;""),"click_id",IF(W60&lt;&gt;"","signal_id",IF(OR(K60&lt;&gt;"",L60&lt;&gt;"",M60&lt;&gt;""),"utm",IF(J60&lt;&gt;"","referrer",IF(T60&lt;&gt;"","selbstauskunft","unbekannt")))))))</x:f>
      </x:c>
      <x:c r="AC60" s="123" t="str">
        <x:f>IF(B60="","",IF(OR(T60="ChatGPT/KI-Suche",U60&lt;&gt;""),"Ja","Nein"))</x:f>
      </x:c>
      <x:c r="AD60" s="127" t="str">
        <x:f>IF(F60="","",DATE(YEAR(F60),MONTH(F60),1))</x:f>
      </x:c>
      <x:c r="AE60" s="123" t="str">
        <x:f>IF(B60="","",IF(G60="booking_start","Nicht zulässig",IF(OR(C60="",F60="",G60=""),"Prüfen",IF(COUNTIFS($A$7:$A$306,A60,$B$7:$B$306,B60)&gt;1,"Lead-ID prüfen","Bereit"))))</x:f>
      </x:c>
      <x:c r="AF60" s="123" t="str">
        <x:f>IF(B60="","",ROW()-6)</x:f>
      </x:c>
    </x:row>
    <x:row r="61" ht="22.5" customHeight="1">
      <x:c r="A61" s="61" t="str">
        <x:v>Eigene Daten</x:v>
      </x:c>
      <x:c r="B61" s="58"/>
      <x:c r="C61" s="58"/>
      <x:c r="D61" s="58"/>
      <x:c r="E61" s="58"/>
      <x:c r="F61" s="125"/>
      <x:c r="G61" s="58"/>
      <x:c r="H61" s="58"/>
      <x:c r="I61" s="58"/>
      <x:c r="J61" s="58"/>
      <x:c r="K61" s="58"/>
      <x:c r="L61" s="58"/>
      <x:c r="M61" s="58"/>
      <x:c r="N61" s="58"/>
      <x:c r="O61" s="58"/>
      <x:c r="P61" s="58"/>
      <x:c r="Q61" s="58"/>
      <x:c r="R61" s="58"/>
      <x:c r="S61" s="58"/>
      <x:c r="T61" s="58"/>
      <x:c r="U61" s="58"/>
      <x:c r="V61" s="58"/>
      <x:c r="W61" s="58"/>
      <x:c r="X61" s="58"/>
      <x:c r="Y61" s="58"/>
      <x:c r="Z61" s="123" t="str">
        <x:f>IF(B61="","",IF(X61&lt;&gt;"",X61,IF(OR(P61&lt;&gt;"",Q61&lt;&gt;"",R61&lt;&gt;""),"Google Ads",IF(S61&lt;&gt;"","Microsoft Ads",IF(W61&lt;&gt;"",IFERROR(INDEX('MESSPLAN'!$E$7:$E$106,MATCH(W61,'MESSPLAN'!$C$7:$C$106,0)),"Direct/Unbekannt"),IF(K61&lt;&gt;"",K61,IF(J61&lt;&gt;"",J61,IF(T61&lt;&gt;"",T61,"Direct/Unbekannt"))))))))</x:f>
      </x:c>
      <x:c r="AA61" s="123" t="str">
        <x:f>IF(B61="","",IF(W61&lt;&gt;"",IFERROR(INDEX('MESSPLAN'!$D$7:$D$106,MATCH(W61,'MESSPLAN'!$C$7:$C$106,0)),"Sonstige"),IF(OR(Z61="Google Ads",Z61="Google Organic",Z61="Google Maps"),"Google",IF(OR(U61&lt;&gt;"",T61="ChatGPT/KI-Suche"),"KI","Sonstige"))))</x:f>
      </x:c>
      <x:c r="AB61" s="123" t="str">
        <x:f>IF(B61="","",IF(X61&lt;&gt;"","manuell",IF(OR(P61&lt;&gt;"",Q61&lt;&gt;"",R61&lt;&gt;"",S61&lt;&gt;""),"click_id",IF(W61&lt;&gt;"","signal_id",IF(OR(K61&lt;&gt;"",L61&lt;&gt;"",M61&lt;&gt;""),"utm",IF(J61&lt;&gt;"","referrer",IF(T61&lt;&gt;"","selbstauskunft","unbekannt")))))))</x:f>
      </x:c>
      <x:c r="AC61" s="123" t="str">
        <x:f>IF(B61="","",IF(OR(T61="ChatGPT/KI-Suche",U61&lt;&gt;""),"Ja","Nein"))</x:f>
      </x:c>
      <x:c r="AD61" s="127" t="str">
        <x:f>IF(F61="","",DATE(YEAR(F61),MONTH(F61),1))</x:f>
      </x:c>
      <x:c r="AE61" s="123" t="str">
        <x:f>IF(B61="","",IF(G61="booking_start","Nicht zulässig",IF(OR(C61="",F61="",G61=""),"Prüfen",IF(COUNTIFS($A$7:$A$306,A61,$B$7:$B$306,B61)&gt;1,"Lead-ID prüfen","Bereit"))))</x:f>
      </x:c>
      <x:c r="AF61" s="123" t="str">
        <x:f>IF(B61="","",ROW()-6)</x:f>
      </x:c>
    </x:row>
    <x:row r="62" ht="22.5" customHeight="1">
      <x:c r="A62" s="61" t="str">
        <x:v>Eigene Daten</x:v>
      </x:c>
      <x:c r="B62" s="58"/>
      <x:c r="C62" s="58"/>
      <x:c r="D62" s="58"/>
      <x:c r="E62" s="58"/>
      <x:c r="F62" s="125"/>
      <x:c r="G62" s="58"/>
      <x:c r="H62" s="58"/>
      <x:c r="I62" s="58"/>
      <x:c r="J62" s="58"/>
      <x:c r="K62" s="58"/>
      <x:c r="L62" s="58"/>
      <x:c r="M62" s="58"/>
      <x:c r="N62" s="58"/>
      <x:c r="O62" s="58"/>
      <x:c r="P62" s="58"/>
      <x:c r="Q62" s="58"/>
      <x:c r="R62" s="58"/>
      <x:c r="S62" s="58"/>
      <x:c r="T62" s="58"/>
      <x:c r="U62" s="58"/>
      <x:c r="V62" s="58"/>
      <x:c r="W62" s="58"/>
      <x:c r="X62" s="58"/>
      <x:c r="Y62" s="58"/>
      <x:c r="Z62" s="123" t="str">
        <x:f>IF(B62="","",IF(X62&lt;&gt;"",X62,IF(OR(P62&lt;&gt;"",Q62&lt;&gt;"",R62&lt;&gt;""),"Google Ads",IF(S62&lt;&gt;"","Microsoft Ads",IF(W62&lt;&gt;"",IFERROR(INDEX('MESSPLAN'!$E$7:$E$106,MATCH(W62,'MESSPLAN'!$C$7:$C$106,0)),"Direct/Unbekannt"),IF(K62&lt;&gt;"",K62,IF(J62&lt;&gt;"",J62,IF(T62&lt;&gt;"",T62,"Direct/Unbekannt"))))))))</x:f>
      </x:c>
      <x:c r="AA62" s="123" t="str">
        <x:f>IF(B62="","",IF(W62&lt;&gt;"",IFERROR(INDEX('MESSPLAN'!$D$7:$D$106,MATCH(W62,'MESSPLAN'!$C$7:$C$106,0)),"Sonstige"),IF(OR(Z62="Google Ads",Z62="Google Organic",Z62="Google Maps"),"Google",IF(OR(U62&lt;&gt;"",T62="ChatGPT/KI-Suche"),"KI","Sonstige"))))</x:f>
      </x:c>
      <x:c r="AB62" s="123" t="str">
        <x:f>IF(B62="","",IF(X62&lt;&gt;"","manuell",IF(OR(P62&lt;&gt;"",Q62&lt;&gt;"",R62&lt;&gt;"",S62&lt;&gt;""),"click_id",IF(W62&lt;&gt;"","signal_id",IF(OR(K62&lt;&gt;"",L62&lt;&gt;"",M62&lt;&gt;""),"utm",IF(J62&lt;&gt;"","referrer",IF(T62&lt;&gt;"","selbstauskunft","unbekannt")))))))</x:f>
      </x:c>
      <x:c r="AC62" s="123" t="str">
        <x:f>IF(B62="","",IF(OR(T62="ChatGPT/KI-Suche",U62&lt;&gt;""),"Ja","Nein"))</x:f>
      </x:c>
      <x:c r="AD62" s="127" t="str">
        <x:f>IF(F62="","",DATE(YEAR(F62),MONTH(F62),1))</x:f>
      </x:c>
      <x:c r="AE62" s="123" t="str">
        <x:f>IF(B62="","",IF(G62="booking_start","Nicht zulässig",IF(OR(C62="",F62="",G62=""),"Prüfen",IF(COUNTIFS($A$7:$A$306,A62,$B$7:$B$306,B62)&gt;1,"Lead-ID prüfen","Bereit"))))</x:f>
      </x:c>
      <x:c r="AF62" s="123" t="str">
        <x:f>IF(B62="","",ROW()-6)</x:f>
      </x:c>
    </x:row>
    <x:row r="63" ht="22.5" customHeight="1">
      <x:c r="A63" s="61" t="str">
        <x:v>Eigene Daten</x:v>
      </x:c>
      <x:c r="B63" s="58"/>
      <x:c r="C63" s="58"/>
      <x:c r="D63" s="58"/>
      <x:c r="E63" s="58"/>
      <x:c r="F63" s="125"/>
      <x:c r="G63" s="58"/>
      <x:c r="H63" s="58"/>
      <x:c r="I63" s="58"/>
      <x:c r="J63" s="58"/>
      <x:c r="K63" s="58"/>
      <x:c r="L63" s="58"/>
      <x:c r="M63" s="58"/>
      <x:c r="N63" s="58"/>
      <x:c r="O63" s="58"/>
      <x:c r="P63" s="58"/>
      <x:c r="Q63" s="58"/>
      <x:c r="R63" s="58"/>
      <x:c r="S63" s="58"/>
      <x:c r="T63" s="58"/>
      <x:c r="U63" s="58"/>
      <x:c r="V63" s="58"/>
      <x:c r="W63" s="58"/>
      <x:c r="X63" s="58"/>
      <x:c r="Y63" s="58"/>
      <x:c r="Z63" s="123" t="str">
        <x:f>IF(B63="","",IF(X63&lt;&gt;"",X63,IF(OR(P63&lt;&gt;"",Q63&lt;&gt;"",R63&lt;&gt;""),"Google Ads",IF(S63&lt;&gt;"","Microsoft Ads",IF(W63&lt;&gt;"",IFERROR(INDEX('MESSPLAN'!$E$7:$E$106,MATCH(W63,'MESSPLAN'!$C$7:$C$106,0)),"Direct/Unbekannt"),IF(K63&lt;&gt;"",K63,IF(J63&lt;&gt;"",J63,IF(T63&lt;&gt;"",T63,"Direct/Unbekannt"))))))))</x:f>
      </x:c>
      <x:c r="AA63" s="123" t="str">
        <x:f>IF(B63="","",IF(W63&lt;&gt;"",IFERROR(INDEX('MESSPLAN'!$D$7:$D$106,MATCH(W63,'MESSPLAN'!$C$7:$C$106,0)),"Sonstige"),IF(OR(Z63="Google Ads",Z63="Google Organic",Z63="Google Maps"),"Google",IF(OR(U63&lt;&gt;"",T63="ChatGPT/KI-Suche"),"KI","Sonstige"))))</x:f>
      </x:c>
      <x:c r="AB63" s="123" t="str">
        <x:f>IF(B63="","",IF(X63&lt;&gt;"","manuell",IF(OR(P63&lt;&gt;"",Q63&lt;&gt;"",R63&lt;&gt;"",S63&lt;&gt;""),"click_id",IF(W63&lt;&gt;"","signal_id",IF(OR(K63&lt;&gt;"",L63&lt;&gt;"",M63&lt;&gt;""),"utm",IF(J63&lt;&gt;"","referrer",IF(T63&lt;&gt;"","selbstauskunft","unbekannt")))))))</x:f>
      </x:c>
      <x:c r="AC63" s="123" t="str">
        <x:f>IF(B63="","",IF(OR(T63="ChatGPT/KI-Suche",U63&lt;&gt;""),"Ja","Nein"))</x:f>
      </x:c>
      <x:c r="AD63" s="127" t="str">
        <x:f>IF(F63="","",DATE(YEAR(F63),MONTH(F63),1))</x:f>
      </x:c>
      <x:c r="AE63" s="123" t="str">
        <x:f>IF(B63="","",IF(G63="booking_start","Nicht zulässig",IF(OR(C63="",F63="",G63=""),"Prüfen",IF(COUNTIFS($A$7:$A$306,A63,$B$7:$B$306,B63)&gt;1,"Lead-ID prüfen","Bereit"))))</x:f>
      </x:c>
      <x:c r="AF63" s="123" t="str">
        <x:f>IF(B63="","",ROW()-6)</x:f>
      </x:c>
    </x:row>
    <x:row r="64" ht="22.5" customHeight="1">
      <x:c r="A64" s="61" t="str">
        <x:v>Eigene Daten</x:v>
      </x:c>
      <x:c r="B64" s="58"/>
      <x:c r="C64" s="58"/>
      <x:c r="D64" s="58"/>
      <x:c r="E64" s="58"/>
      <x:c r="F64" s="125"/>
      <x:c r="G64" s="58"/>
      <x:c r="H64" s="58"/>
      <x:c r="I64" s="58"/>
      <x:c r="J64" s="58"/>
      <x:c r="K64" s="58"/>
      <x:c r="L64" s="58"/>
      <x:c r="M64" s="58"/>
      <x:c r="N64" s="58"/>
      <x:c r="O64" s="58"/>
      <x:c r="P64" s="58"/>
      <x:c r="Q64" s="58"/>
      <x:c r="R64" s="58"/>
      <x:c r="S64" s="58"/>
      <x:c r="T64" s="58"/>
      <x:c r="U64" s="58"/>
      <x:c r="V64" s="58"/>
      <x:c r="W64" s="58"/>
      <x:c r="X64" s="58"/>
      <x:c r="Y64" s="58"/>
      <x:c r="Z64" s="123" t="str">
        <x:f>IF(B64="","",IF(X64&lt;&gt;"",X64,IF(OR(P64&lt;&gt;"",Q64&lt;&gt;"",R64&lt;&gt;""),"Google Ads",IF(S64&lt;&gt;"","Microsoft Ads",IF(W64&lt;&gt;"",IFERROR(INDEX('MESSPLAN'!$E$7:$E$106,MATCH(W64,'MESSPLAN'!$C$7:$C$106,0)),"Direct/Unbekannt"),IF(K64&lt;&gt;"",K64,IF(J64&lt;&gt;"",J64,IF(T64&lt;&gt;"",T64,"Direct/Unbekannt"))))))))</x:f>
      </x:c>
      <x:c r="AA64" s="123" t="str">
        <x:f>IF(B64="","",IF(W64&lt;&gt;"",IFERROR(INDEX('MESSPLAN'!$D$7:$D$106,MATCH(W64,'MESSPLAN'!$C$7:$C$106,0)),"Sonstige"),IF(OR(Z64="Google Ads",Z64="Google Organic",Z64="Google Maps"),"Google",IF(OR(U64&lt;&gt;"",T64="ChatGPT/KI-Suche"),"KI","Sonstige"))))</x:f>
      </x:c>
      <x:c r="AB64" s="123" t="str">
        <x:f>IF(B64="","",IF(X64&lt;&gt;"","manuell",IF(OR(P64&lt;&gt;"",Q64&lt;&gt;"",R64&lt;&gt;"",S64&lt;&gt;""),"click_id",IF(W64&lt;&gt;"","signal_id",IF(OR(K64&lt;&gt;"",L64&lt;&gt;"",M64&lt;&gt;""),"utm",IF(J64&lt;&gt;"","referrer",IF(T64&lt;&gt;"","selbstauskunft","unbekannt")))))))</x:f>
      </x:c>
      <x:c r="AC64" s="123" t="str">
        <x:f>IF(B64="","",IF(OR(T64="ChatGPT/KI-Suche",U64&lt;&gt;""),"Ja","Nein"))</x:f>
      </x:c>
      <x:c r="AD64" s="127" t="str">
        <x:f>IF(F64="","",DATE(YEAR(F64),MONTH(F64),1))</x:f>
      </x:c>
      <x:c r="AE64" s="123" t="str">
        <x:f>IF(B64="","",IF(G64="booking_start","Nicht zulässig",IF(OR(C64="",F64="",G64=""),"Prüfen",IF(COUNTIFS($A$7:$A$306,A64,$B$7:$B$306,B64)&gt;1,"Lead-ID prüfen","Bereit"))))</x:f>
      </x:c>
      <x:c r="AF64" s="123" t="str">
        <x:f>IF(B64="","",ROW()-6)</x:f>
      </x:c>
    </x:row>
    <x:row r="65" ht="22.5" customHeight="1">
      <x:c r="A65" s="61" t="str">
        <x:v>Eigene Daten</x:v>
      </x:c>
      <x:c r="B65" s="58"/>
      <x:c r="C65" s="58"/>
      <x:c r="D65" s="58"/>
      <x:c r="E65" s="58"/>
      <x:c r="F65" s="125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  <x:c r="R65" s="58"/>
      <x:c r="S65" s="58"/>
      <x:c r="T65" s="58"/>
      <x:c r="U65" s="58"/>
      <x:c r="V65" s="58"/>
      <x:c r="W65" s="58"/>
      <x:c r="X65" s="58"/>
      <x:c r="Y65" s="58"/>
      <x:c r="Z65" s="123" t="str">
        <x:f>IF(B65="","",IF(X65&lt;&gt;"",X65,IF(OR(P65&lt;&gt;"",Q65&lt;&gt;"",R65&lt;&gt;""),"Google Ads",IF(S65&lt;&gt;"","Microsoft Ads",IF(W65&lt;&gt;"",IFERROR(INDEX('MESSPLAN'!$E$7:$E$106,MATCH(W65,'MESSPLAN'!$C$7:$C$106,0)),"Direct/Unbekannt"),IF(K65&lt;&gt;"",K65,IF(J65&lt;&gt;"",J65,IF(T65&lt;&gt;"",T65,"Direct/Unbekannt"))))))))</x:f>
      </x:c>
      <x:c r="AA65" s="123" t="str">
        <x:f>IF(B65="","",IF(W65&lt;&gt;"",IFERROR(INDEX('MESSPLAN'!$D$7:$D$106,MATCH(W65,'MESSPLAN'!$C$7:$C$106,0)),"Sonstige"),IF(OR(Z65="Google Ads",Z65="Google Organic",Z65="Google Maps"),"Google",IF(OR(U65&lt;&gt;"",T65="ChatGPT/KI-Suche"),"KI","Sonstige"))))</x:f>
      </x:c>
      <x:c r="AB65" s="123" t="str">
        <x:f>IF(B65="","",IF(X65&lt;&gt;"","manuell",IF(OR(P65&lt;&gt;"",Q65&lt;&gt;"",R65&lt;&gt;"",S65&lt;&gt;""),"click_id",IF(W65&lt;&gt;"","signal_id",IF(OR(K65&lt;&gt;"",L65&lt;&gt;"",M65&lt;&gt;""),"utm",IF(J65&lt;&gt;"","referrer",IF(T65&lt;&gt;"","selbstauskunft","unbekannt")))))))</x:f>
      </x:c>
      <x:c r="AC65" s="123" t="str">
        <x:f>IF(B65="","",IF(OR(T65="ChatGPT/KI-Suche",U65&lt;&gt;""),"Ja","Nein"))</x:f>
      </x:c>
      <x:c r="AD65" s="127" t="str">
        <x:f>IF(F65="","",DATE(YEAR(F65),MONTH(F65),1))</x:f>
      </x:c>
      <x:c r="AE65" s="123" t="str">
        <x:f>IF(B65="","",IF(G65="booking_start","Nicht zulässig",IF(OR(C65="",F65="",G65=""),"Prüfen",IF(COUNTIFS($A$7:$A$306,A65,$B$7:$B$306,B65)&gt;1,"Lead-ID prüfen","Bereit"))))</x:f>
      </x:c>
      <x:c r="AF65" s="123" t="str">
        <x:f>IF(B65="","",ROW()-6)</x:f>
      </x:c>
    </x:row>
    <x:row r="66" ht="22.5" customHeight="1">
      <x:c r="A66" s="61" t="str">
        <x:v>Eigene Daten</x:v>
      </x:c>
      <x:c r="B66" s="58"/>
      <x:c r="C66" s="58"/>
      <x:c r="D66" s="58"/>
      <x:c r="E66" s="58"/>
      <x:c r="F66" s="125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  <x:c r="R66" s="58"/>
      <x:c r="S66" s="58"/>
      <x:c r="T66" s="58"/>
      <x:c r="U66" s="58"/>
      <x:c r="V66" s="58"/>
      <x:c r="W66" s="58"/>
      <x:c r="X66" s="58"/>
      <x:c r="Y66" s="58"/>
      <x:c r="Z66" s="123" t="str">
        <x:f>IF(B66="","",IF(X66&lt;&gt;"",X66,IF(OR(P66&lt;&gt;"",Q66&lt;&gt;"",R66&lt;&gt;""),"Google Ads",IF(S66&lt;&gt;"","Microsoft Ads",IF(W66&lt;&gt;"",IFERROR(INDEX('MESSPLAN'!$E$7:$E$106,MATCH(W66,'MESSPLAN'!$C$7:$C$106,0)),"Direct/Unbekannt"),IF(K66&lt;&gt;"",K66,IF(J66&lt;&gt;"",J66,IF(T66&lt;&gt;"",T66,"Direct/Unbekannt"))))))))</x:f>
      </x:c>
      <x:c r="AA66" s="123" t="str">
        <x:f>IF(B66="","",IF(W66&lt;&gt;"",IFERROR(INDEX('MESSPLAN'!$D$7:$D$106,MATCH(W66,'MESSPLAN'!$C$7:$C$106,0)),"Sonstige"),IF(OR(Z66="Google Ads",Z66="Google Organic",Z66="Google Maps"),"Google",IF(OR(U66&lt;&gt;"",T66="ChatGPT/KI-Suche"),"KI","Sonstige"))))</x:f>
      </x:c>
      <x:c r="AB66" s="123" t="str">
        <x:f>IF(B66="","",IF(X66&lt;&gt;"","manuell",IF(OR(P66&lt;&gt;"",Q66&lt;&gt;"",R66&lt;&gt;"",S66&lt;&gt;""),"click_id",IF(W66&lt;&gt;"","signal_id",IF(OR(K66&lt;&gt;"",L66&lt;&gt;"",M66&lt;&gt;""),"utm",IF(J66&lt;&gt;"","referrer",IF(T66&lt;&gt;"","selbstauskunft","unbekannt")))))))</x:f>
      </x:c>
      <x:c r="AC66" s="123" t="str">
        <x:f>IF(B66="","",IF(OR(T66="ChatGPT/KI-Suche",U66&lt;&gt;""),"Ja","Nein"))</x:f>
      </x:c>
      <x:c r="AD66" s="127" t="str">
        <x:f>IF(F66="","",DATE(YEAR(F66),MONTH(F66),1))</x:f>
      </x:c>
      <x:c r="AE66" s="123" t="str">
        <x:f>IF(B66="","",IF(G66="booking_start","Nicht zulässig",IF(OR(C66="",F66="",G66=""),"Prüfen",IF(COUNTIFS($A$7:$A$306,A66,$B$7:$B$306,B66)&gt;1,"Lead-ID prüfen","Bereit"))))</x:f>
      </x:c>
      <x:c r="AF66" s="123" t="str">
        <x:f>IF(B66="","",ROW()-6)</x:f>
      </x:c>
    </x:row>
    <x:row r="67" ht="22.5" customHeight="1">
      <x:c r="A67" s="61" t="str">
        <x:v>Eigene Daten</x:v>
      </x:c>
      <x:c r="B67" s="58"/>
      <x:c r="C67" s="58"/>
      <x:c r="D67" s="58"/>
      <x:c r="E67" s="58"/>
      <x:c r="F67" s="125"/>
      <x:c r="G67" s="58"/>
      <x:c r="H67" s="58"/>
      <x:c r="I67" s="58"/>
      <x:c r="J67" s="58"/>
      <x:c r="K67" s="58"/>
      <x:c r="L67" s="58"/>
      <x:c r="M67" s="58"/>
      <x:c r="N67" s="58"/>
      <x:c r="O67" s="58"/>
      <x:c r="P67" s="58"/>
      <x:c r="Q67" s="58"/>
      <x:c r="R67" s="58"/>
      <x:c r="S67" s="58"/>
      <x:c r="T67" s="58"/>
      <x:c r="U67" s="58"/>
      <x:c r="V67" s="58"/>
      <x:c r="W67" s="58"/>
      <x:c r="X67" s="58"/>
      <x:c r="Y67" s="58"/>
      <x:c r="Z67" s="123" t="str">
        <x:f>IF(B67="","",IF(X67&lt;&gt;"",X67,IF(OR(P67&lt;&gt;"",Q67&lt;&gt;"",R67&lt;&gt;""),"Google Ads",IF(S67&lt;&gt;"","Microsoft Ads",IF(W67&lt;&gt;"",IFERROR(INDEX('MESSPLAN'!$E$7:$E$106,MATCH(W67,'MESSPLAN'!$C$7:$C$106,0)),"Direct/Unbekannt"),IF(K67&lt;&gt;"",K67,IF(J67&lt;&gt;"",J67,IF(T67&lt;&gt;"",T67,"Direct/Unbekannt"))))))))</x:f>
      </x:c>
      <x:c r="AA67" s="123" t="str">
        <x:f>IF(B67="","",IF(W67&lt;&gt;"",IFERROR(INDEX('MESSPLAN'!$D$7:$D$106,MATCH(W67,'MESSPLAN'!$C$7:$C$106,0)),"Sonstige"),IF(OR(Z67="Google Ads",Z67="Google Organic",Z67="Google Maps"),"Google",IF(OR(U67&lt;&gt;"",T67="ChatGPT/KI-Suche"),"KI","Sonstige"))))</x:f>
      </x:c>
      <x:c r="AB67" s="123" t="str">
        <x:f>IF(B67="","",IF(X67&lt;&gt;"","manuell",IF(OR(P67&lt;&gt;"",Q67&lt;&gt;"",R67&lt;&gt;"",S67&lt;&gt;""),"click_id",IF(W67&lt;&gt;"","signal_id",IF(OR(K67&lt;&gt;"",L67&lt;&gt;"",M67&lt;&gt;""),"utm",IF(J67&lt;&gt;"","referrer",IF(T67&lt;&gt;"","selbstauskunft","unbekannt")))))))</x:f>
      </x:c>
      <x:c r="AC67" s="123" t="str">
        <x:f>IF(B67="","",IF(OR(T67="ChatGPT/KI-Suche",U67&lt;&gt;""),"Ja","Nein"))</x:f>
      </x:c>
      <x:c r="AD67" s="127" t="str">
        <x:f>IF(F67="","",DATE(YEAR(F67),MONTH(F67),1))</x:f>
      </x:c>
      <x:c r="AE67" s="123" t="str">
        <x:f>IF(B67="","",IF(G67="booking_start","Nicht zulässig",IF(OR(C67="",F67="",G67=""),"Prüfen",IF(COUNTIFS($A$7:$A$306,A67,$B$7:$B$306,B67)&gt;1,"Lead-ID prüfen","Bereit"))))</x:f>
      </x:c>
      <x:c r="AF67" s="123" t="str">
        <x:f>IF(B67="","",ROW()-6)</x:f>
      </x:c>
    </x:row>
    <x:row r="68" ht="22.5" customHeight="1">
      <x:c r="A68" s="61" t="str">
        <x:v>Eigene Daten</x:v>
      </x:c>
      <x:c r="B68" s="58"/>
      <x:c r="C68" s="58"/>
      <x:c r="D68" s="58"/>
      <x:c r="E68" s="58"/>
      <x:c r="F68" s="125"/>
      <x:c r="G68" s="58"/>
      <x:c r="H68" s="58"/>
      <x:c r="I68" s="58"/>
      <x:c r="J68" s="58"/>
      <x:c r="K68" s="58"/>
      <x:c r="L68" s="58"/>
      <x:c r="M68" s="58"/>
      <x:c r="N68" s="58"/>
      <x:c r="O68" s="58"/>
      <x:c r="P68" s="58"/>
      <x:c r="Q68" s="58"/>
      <x:c r="R68" s="58"/>
      <x:c r="S68" s="58"/>
      <x:c r="T68" s="58"/>
      <x:c r="U68" s="58"/>
      <x:c r="V68" s="58"/>
      <x:c r="W68" s="58"/>
      <x:c r="X68" s="58"/>
      <x:c r="Y68" s="58"/>
      <x:c r="Z68" s="123" t="str">
        <x:f>IF(B68="","",IF(X68&lt;&gt;"",X68,IF(OR(P68&lt;&gt;"",Q68&lt;&gt;"",R68&lt;&gt;""),"Google Ads",IF(S68&lt;&gt;"","Microsoft Ads",IF(W68&lt;&gt;"",IFERROR(INDEX('MESSPLAN'!$E$7:$E$106,MATCH(W68,'MESSPLAN'!$C$7:$C$106,0)),"Direct/Unbekannt"),IF(K68&lt;&gt;"",K68,IF(J68&lt;&gt;"",J68,IF(T68&lt;&gt;"",T68,"Direct/Unbekannt"))))))))</x:f>
      </x:c>
      <x:c r="AA68" s="123" t="str">
        <x:f>IF(B68="","",IF(W68&lt;&gt;"",IFERROR(INDEX('MESSPLAN'!$D$7:$D$106,MATCH(W68,'MESSPLAN'!$C$7:$C$106,0)),"Sonstige"),IF(OR(Z68="Google Ads",Z68="Google Organic",Z68="Google Maps"),"Google",IF(OR(U68&lt;&gt;"",T68="ChatGPT/KI-Suche"),"KI","Sonstige"))))</x:f>
      </x:c>
      <x:c r="AB68" s="123" t="str">
        <x:f>IF(B68="","",IF(X68&lt;&gt;"","manuell",IF(OR(P68&lt;&gt;"",Q68&lt;&gt;"",R68&lt;&gt;"",S68&lt;&gt;""),"click_id",IF(W68&lt;&gt;"","signal_id",IF(OR(K68&lt;&gt;"",L68&lt;&gt;"",M68&lt;&gt;""),"utm",IF(J68&lt;&gt;"","referrer",IF(T68&lt;&gt;"","selbstauskunft","unbekannt")))))))</x:f>
      </x:c>
      <x:c r="AC68" s="123" t="str">
        <x:f>IF(B68="","",IF(OR(T68="ChatGPT/KI-Suche",U68&lt;&gt;""),"Ja","Nein"))</x:f>
      </x:c>
      <x:c r="AD68" s="127" t="str">
        <x:f>IF(F68="","",DATE(YEAR(F68),MONTH(F68),1))</x:f>
      </x:c>
      <x:c r="AE68" s="123" t="str">
        <x:f>IF(B68="","",IF(G68="booking_start","Nicht zulässig",IF(OR(C68="",F68="",G68=""),"Prüfen",IF(COUNTIFS($A$7:$A$306,A68,$B$7:$B$306,B68)&gt;1,"Lead-ID prüfen","Bereit"))))</x:f>
      </x:c>
      <x:c r="AF68" s="123" t="str">
        <x:f>IF(B68="","",ROW()-6)</x:f>
      </x:c>
    </x:row>
    <x:row r="69" ht="22.5" customHeight="1">
      <x:c r="A69" s="61" t="str">
        <x:v>Eigene Daten</x:v>
      </x:c>
      <x:c r="B69" s="58"/>
      <x:c r="C69" s="58"/>
      <x:c r="D69" s="58"/>
      <x:c r="E69" s="58"/>
      <x:c r="F69" s="125"/>
      <x:c r="G69" s="58"/>
      <x:c r="H69" s="58"/>
      <x:c r="I69" s="58"/>
      <x:c r="J69" s="58"/>
      <x:c r="K69" s="58"/>
      <x:c r="L69" s="58"/>
      <x:c r="M69" s="58"/>
      <x:c r="N69" s="58"/>
      <x:c r="O69" s="58"/>
      <x:c r="P69" s="58"/>
      <x:c r="Q69" s="58"/>
      <x:c r="R69" s="58"/>
      <x:c r="S69" s="58"/>
      <x:c r="T69" s="58"/>
      <x:c r="U69" s="58"/>
      <x:c r="V69" s="58"/>
      <x:c r="W69" s="58"/>
      <x:c r="X69" s="58"/>
      <x:c r="Y69" s="58"/>
      <x:c r="Z69" s="123" t="str">
        <x:f>IF(B69="","",IF(X69&lt;&gt;"",X69,IF(OR(P69&lt;&gt;"",Q69&lt;&gt;"",R69&lt;&gt;""),"Google Ads",IF(S69&lt;&gt;"","Microsoft Ads",IF(W69&lt;&gt;"",IFERROR(INDEX('MESSPLAN'!$E$7:$E$106,MATCH(W69,'MESSPLAN'!$C$7:$C$106,0)),"Direct/Unbekannt"),IF(K69&lt;&gt;"",K69,IF(J69&lt;&gt;"",J69,IF(T69&lt;&gt;"",T69,"Direct/Unbekannt"))))))))</x:f>
      </x:c>
      <x:c r="AA69" s="123" t="str">
        <x:f>IF(B69="","",IF(W69&lt;&gt;"",IFERROR(INDEX('MESSPLAN'!$D$7:$D$106,MATCH(W69,'MESSPLAN'!$C$7:$C$106,0)),"Sonstige"),IF(OR(Z69="Google Ads",Z69="Google Organic",Z69="Google Maps"),"Google",IF(OR(U69&lt;&gt;"",T69="ChatGPT/KI-Suche"),"KI","Sonstige"))))</x:f>
      </x:c>
      <x:c r="AB69" s="123" t="str">
        <x:f>IF(B69="","",IF(X69&lt;&gt;"","manuell",IF(OR(P69&lt;&gt;"",Q69&lt;&gt;"",R69&lt;&gt;"",S69&lt;&gt;""),"click_id",IF(W69&lt;&gt;"","signal_id",IF(OR(K69&lt;&gt;"",L69&lt;&gt;"",M69&lt;&gt;""),"utm",IF(J69&lt;&gt;"","referrer",IF(T69&lt;&gt;"","selbstauskunft","unbekannt")))))))</x:f>
      </x:c>
      <x:c r="AC69" s="123" t="str">
        <x:f>IF(B69="","",IF(OR(T69="ChatGPT/KI-Suche",U69&lt;&gt;""),"Ja","Nein"))</x:f>
      </x:c>
      <x:c r="AD69" s="127" t="str">
        <x:f>IF(F69="","",DATE(YEAR(F69),MONTH(F69),1))</x:f>
      </x:c>
      <x:c r="AE69" s="123" t="str">
        <x:f>IF(B69="","",IF(G69="booking_start","Nicht zulässig",IF(OR(C69="",F69="",G69=""),"Prüfen",IF(COUNTIFS($A$7:$A$306,A69,$B$7:$B$306,B69)&gt;1,"Lead-ID prüfen","Bereit"))))</x:f>
      </x:c>
      <x:c r="AF69" s="123" t="str">
        <x:f>IF(B69="","",ROW()-6)</x:f>
      </x:c>
    </x:row>
    <x:row r="70" ht="22.5" customHeight="1">
      <x:c r="A70" s="61" t="str">
        <x:v>Eigene Daten</x:v>
      </x:c>
      <x:c r="B70" s="58"/>
      <x:c r="C70" s="58"/>
      <x:c r="D70" s="58"/>
      <x:c r="E70" s="58"/>
      <x:c r="F70" s="125"/>
      <x:c r="G70" s="58"/>
      <x:c r="H70" s="58"/>
      <x:c r="I70" s="58"/>
      <x:c r="J70" s="58"/>
      <x:c r="K70" s="58"/>
      <x:c r="L70" s="58"/>
      <x:c r="M70" s="58"/>
      <x:c r="N70" s="58"/>
      <x:c r="O70" s="58"/>
      <x:c r="P70" s="58"/>
      <x:c r="Q70" s="58"/>
      <x:c r="R70" s="58"/>
      <x:c r="S70" s="58"/>
      <x:c r="T70" s="58"/>
      <x:c r="U70" s="58"/>
      <x:c r="V70" s="58"/>
      <x:c r="W70" s="58"/>
      <x:c r="X70" s="58"/>
      <x:c r="Y70" s="58"/>
      <x:c r="Z70" s="123" t="str">
        <x:f>IF(B70="","",IF(X70&lt;&gt;"",X70,IF(OR(P70&lt;&gt;"",Q70&lt;&gt;"",R70&lt;&gt;""),"Google Ads",IF(S70&lt;&gt;"","Microsoft Ads",IF(W70&lt;&gt;"",IFERROR(INDEX('MESSPLAN'!$E$7:$E$106,MATCH(W70,'MESSPLAN'!$C$7:$C$106,0)),"Direct/Unbekannt"),IF(K70&lt;&gt;"",K70,IF(J70&lt;&gt;"",J70,IF(T70&lt;&gt;"",T70,"Direct/Unbekannt"))))))))</x:f>
      </x:c>
      <x:c r="AA70" s="123" t="str">
        <x:f>IF(B70="","",IF(W70&lt;&gt;"",IFERROR(INDEX('MESSPLAN'!$D$7:$D$106,MATCH(W70,'MESSPLAN'!$C$7:$C$106,0)),"Sonstige"),IF(OR(Z70="Google Ads",Z70="Google Organic",Z70="Google Maps"),"Google",IF(OR(U70&lt;&gt;"",T70="ChatGPT/KI-Suche"),"KI","Sonstige"))))</x:f>
      </x:c>
      <x:c r="AB70" s="123" t="str">
        <x:f>IF(B70="","",IF(X70&lt;&gt;"","manuell",IF(OR(P70&lt;&gt;"",Q70&lt;&gt;"",R70&lt;&gt;"",S70&lt;&gt;""),"click_id",IF(W70&lt;&gt;"","signal_id",IF(OR(K70&lt;&gt;"",L70&lt;&gt;"",M70&lt;&gt;""),"utm",IF(J70&lt;&gt;"","referrer",IF(T70&lt;&gt;"","selbstauskunft","unbekannt")))))))</x:f>
      </x:c>
      <x:c r="AC70" s="123" t="str">
        <x:f>IF(B70="","",IF(OR(T70="ChatGPT/KI-Suche",U70&lt;&gt;""),"Ja","Nein"))</x:f>
      </x:c>
      <x:c r="AD70" s="127" t="str">
        <x:f>IF(F70="","",DATE(YEAR(F70),MONTH(F70),1))</x:f>
      </x:c>
      <x:c r="AE70" s="123" t="str">
        <x:f>IF(B70="","",IF(G70="booking_start","Nicht zulässig",IF(OR(C70="",F70="",G70=""),"Prüfen",IF(COUNTIFS($A$7:$A$306,A70,$B$7:$B$306,B70)&gt;1,"Lead-ID prüfen","Bereit"))))</x:f>
      </x:c>
      <x:c r="AF70" s="123" t="str">
        <x:f>IF(B70="","",ROW()-6)</x:f>
      </x:c>
    </x:row>
    <x:row r="71" ht="22.5" customHeight="1">
      <x:c r="A71" s="61" t="str">
        <x:v>Eigene Daten</x:v>
      </x:c>
      <x:c r="B71" s="58"/>
      <x:c r="C71" s="58"/>
      <x:c r="D71" s="58"/>
      <x:c r="E71" s="58"/>
      <x:c r="F71" s="125"/>
      <x:c r="G71" s="58"/>
      <x:c r="H71" s="58"/>
      <x:c r="I71" s="58"/>
      <x:c r="J71" s="58"/>
      <x:c r="K71" s="58"/>
      <x:c r="L71" s="58"/>
      <x:c r="M71" s="58"/>
      <x:c r="N71" s="58"/>
      <x:c r="O71" s="58"/>
      <x:c r="P71" s="58"/>
      <x:c r="Q71" s="58"/>
      <x:c r="R71" s="58"/>
      <x:c r="S71" s="58"/>
      <x:c r="T71" s="58"/>
      <x:c r="U71" s="58"/>
      <x:c r="V71" s="58"/>
      <x:c r="W71" s="58"/>
      <x:c r="X71" s="58"/>
      <x:c r="Y71" s="58"/>
      <x:c r="Z71" s="123" t="str">
        <x:f>IF(B71="","",IF(X71&lt;&gt;"",X71,IF(OR(P71&lt;&gt;"",Q71&lt;&gt;"",R71&lt;&gt;""),"Google Ads",IF(S71&lt;&gt;"","Microsoft Ads",IF(W71&lt;&gt;"",IFERROR(INDEX('MESSPLAN'!$E$7:$E$106,MATCH(W71,'MESSPLAN'!$C$7:$C$106,0)),"Direct/Unbekannt"),IF(K71&lt;&gt;"",K71,IF(J71&lt;&gt;"",J71,IF(T71&lt;&gt;"",T71,"Direct/Unbekannt"))))))))</x:f>
      </x:c>
      <x:c r="AA71" s="123" t="str">
        <x:f>IF(B71="","",IF(W71&lt;&gt;"",IFERROR(INDEX('MESSPLAN'!$D$7:$D$106,MATCH(W71,'MESSPLAN'!$C$7:$C$106,0)),"Sonstige"),IF(OR(Z71="Google Ads",Z71="Google Organic",Z71="Google Maps"),"Google",IF(OR(U71&lt;&gt;"",T71="ChatGPT/KI-Suche"),"KI","Sonstige"))))</x:f>
      </x:c>
      <x:c r="AB71" s="123" t="str">
        <x:f>IF(B71="","",IF(X71&lt;&gt;"","manuell",IF(OR(P71&lt;&gt;"",Q71&lt;&gt;"",R71&lt;&gt;"",S71&lt;&gt;""),"click_id",IF(W71&lt;&gt;"","signal_id",IF(OR(K71&lt;&gt;"",L71&lt;&gt;"",M71&lt;&gt;""),"utm",IF(J71&lt;&gt;"","referrer",IF(T71&lt;&gt;"","selbstauskunft","unbekannt")))))))</x:f>
      </x:c>
      <x:c r="AC71" s="123" t="str">
        <x:f>IF(B71="","",IF(OR(T71="ChatGPT/KI-Suche",U71&lt;&gt;""),"Ja","Nein"))</x:f>
      </x:c>
      <x:c r="AD71" s="127" t="str">
        <x:f>IF(F71="","",DATE(YEAR(F71),MONTH(F71),1))</x:f>
      </x:c>
      <x:c r="AE71" s="123" t="str">
        <x:f>IF(B71="","",IF(G71="booking_start","Nicht zulässig",IF(OR(C71="",F71="",G71=""),"Prüfen",IF(COUNTIFS($A$7:$A$306,A71,$B$7:$B$306,B71)&gt;1,"Lead-ID prüfen","Bereit"))))</x:f>
      </x:c>
      <x:c r="AF71" s="123" t="str">
        <x:f>IF(B71="","",ROW()-6)</x:f>
      </x:c>
    </x:row>
    <x:row r="72" ht="22.5" customHeight="1">
      <x:c r="A72" s="61" t="str">
        <x:v>Eigene Daten</x:v>
      </x:c>
      <x:c r="B72" s="58"/>
      <x:c r="C72" s="58"/>
      <x:c r="D72" s="58"/>
      <x:c r="E72" s="58"/>
      <x:c r="F72" s="125"/>
      <x:c r="G72" s="58"/>
      <x:c r="H72" s="58"/>
      <x:c r="I72" s="58"/>
      <x:c r="J72" s="58"/>
      <x:c r="K72" s="58"/>
      <x:c r="L72" s="58"/>
      <x:c r="M72" s="58"/>
      <x:c r="N72" s="58"/>
      <x:c r="O72" s="58"/>
      <x:c r="P72" s="58"/>
      <x:c r="Q72" s="58"/>
      <x:c r="R72" s="58"/>
      <x:c r="S72" s="58"/>
      <x:c r="T72" s="58"/>
      <x:c r="U72" s="58"/>
      <x:c r="V72" s="58"/>
      <x:c r="W72" s="58"/>
      <x:c r="X72" s="58"/>
      <x:c r="Y72" s="58"/>
      <x:c r="Z72" s="123" t="str">
        <x:f>IF(B72="","",IF(X72&lt;&gt;"",X72,IF(OR(P72&lt;&gt;"",Q72&lt;&gt;"",R72&lt;&gt;""),"Google Ads",IF(S72&lt;&gt;"","Microsoft Ads",IF(W72&lt;&gt;"",IFERROR(INDEX('MESSPLAN'!$E$7:$E$106,MATCH(W72,'MESSPLAN'!$C$7:$C$106,0)),"Direct/Unbekannt"),IF(K72&lt;&gt;"",K72,IF(J72&lt;&gt;"",J72,IF(T72&lt;&gt;"",T72,"Direct/Unbekannt"))))))))</x:f>
      </x:c>
      <x:c r="AA72" s="123" t="str">
        <x:f>IF(B72="","",IF(W72&lt;&gt;"",IFERROR(INDEX('MESSPLAN'!$D$7:$D$106,MATCH(W72,'MESSPLAN'!$C$7:$C$106,0)),"Sonstige"),IF(OR(Z72="Google Ads",Z72="Google Organic",Z72="Google Maps"),"Google",IF(OR(U72&lt;&gt;"",T72="ChatGPT/KI-Suche"),"KI","Sonstige"))))</x:f>
      </x:c>
      <x:c r="AB72" s="123" t="str">
        <x:f>IF(B72="","",IF(X72&lt;&gt;"","manuell",IF(OR(P72&lt;&gt;"",Q72&lt;&gt;"",R72&lt;&gt;"",S72&lt;&gt;""),"click_id",IF(W72&lt;&gt;"","signal_id",IF(OR(K72&lt;&gt;"",L72&lt;&gt;"",M72&lt;&gt;""),"utm",IF(J72&lt;&gt;"","referrer",IF(T72&lt;&gt;"","selbstauskunft","unbekannt")))))))</x:f>
      </x:c>
      <x:c r="AC72" s="123" t="str">
        <x:f>IF(B72="","",IF(OR(T72="ChatGPT/KI-Suche",U72&lt;&gt;""),"Ja","Nein"))</x:f>
      </x:c>
      <x:c r="AD72" s="127" t="str">
        <x:f>IF(F72="","",DATE(YEAR(F72),MONTH(F72),1))</x:f>
      </x:c>
      <x:c r="AE72" s="123" t="str">
        <x:f>IF(B72="","",IF(G72="booking_start","Nicht zulässig",IF(OR(C72="",F72="",G72=""),"Prüfen",IF(COUNTIFS($A$7:$A$306,A72,$B$7:$B$306,B72)&gt;1,"Lead-ID prüfen","Bereit"))))</x:f>
      </x:c>
      <x:c r="AF72" s="123" t="str">
        <x:f>IF(B72="","",ROW()-6)</x:f>
      </x:c>
    </x:row>
    <x:row r="73" ht="22.5" customHeight="1">
      <x:c r="A73" s="61" t="str">
        <x:v>Eigene Daten</x:v>
      </x:c>
      <x:c r="B73" s="58"/>
      <x:c r="C73" s="58"/>
      <x:c r="D73" s="58"/>
      <x:c r="E73" s="58"/>
      <x:c r="F73" s="125"/>
      <x:c r="G73" s="58"/>
      <x:c r="H73" s="58"/>
      <x:c r="I73" s="58"/>
      <x:c r="J73" s="58"/>
      <x:c r="K73" s="58"/>
      <x:c r="L73" s="58"/>
      <x:c r="M73" s="58"/>
      <x:c r="N73" s="58"/>
      <x:c r="O73" s="58"/>
      <x:c r="P73" s="58"/>
      <x:c r="Q73" s="58"/>
      <x:c r="R73" s="58"/>
      <x:c r="S73" s="58"/>
      <x:c r="T73" s="58"/>
      <x:c r="U73" s="58"/>
      <x:c r="V73" s="58"/>
      <x:c r="W73" s="58"/>
      <x:c r="X73" s="58"/>
      <x:c r="Y73" s="58"/>
      <x:c r="Z73" s="123" t="str">
        <x:f>IF(B73="","",IF(X73&lt;&gt;"",X73,IF(OR(P73&lt;&gt;"",Q73&lt;&gt;"",R73&lt;&gt;""),"Google Ads",IF(S73&lt;&gt;"","Microsoft Ads",IF(W73&lt;&gt;"",IFERROR(INDEX('MESSPLAN'!$E$7:$E$106,MATCH(W73,'MESSPLAN'!$C$7:$C$106,0)),"Direct/Unbekannt"),IF(K73&lt;&gt;"",K73,IF(J73&lt;&gt;"",J73,IF(T73&lt;&gt;"",T73,"Direct/Unbekannt"))))))))</x:f>
      </x:c>
      <x:c r="AA73" s="123" t="str">
        <x:f>IF(B73="","",IF(W73&lt;&gt;"",IFERROR(INDEX('MESSPLAN'!$D$7:$D$106,MATCH(W73,'MESSPLAN'!$C$7:$C$106,0)),"Sonstige"),IF(OR(Z73="Google Ads",Z73="Google Organic",Z73="Google Maps"),"Google",IF(OR(U73&lt;&gt;"",T73="ChatGPT/KI-Suche"),"KI","Sonstige"))))</x:f>
      </x:c>
      <x:c r="AB73" s="123" t="str">
        <x:f>IF(B73="","",IF(X73&lt;&gt;"","manuell",IF(OR(P73&lt;&gt;"",Q73&lt;&gt;"",R73&lt;&gt;"",S73&lt;&gt;""),"click_id",IF(W73&lt;&gt;"","signal_id",IF(OR(K73&lt;&gt;"",L73&lt;&gt;"",M73&lt;&gt;""),"utm",IF(J73&lt;&gt;"","referrer",IF(T73&lt;&gt;"","selbstauskunft","unbekannt")))))))</x:f>
      </x:c>
      <x:c r="AC73" s="123" t="str">
        <x:f>IF(B73="","",IF(OR(T73="ChatGPT/KI-Suche",U73&lt;&gt;""),"Ja","Nein"))</x:f>
      </x:c>
      <x:c r="AD73" s="127" t="str">
        <x:f>IF(F73="","",DATE(YEAR(F73),MONTH(F73),1))</x:f>
      </x:c>
      <x:c r="AE73" s="123" t="str">
        <x:f>IF(B73="","",IF(G73="booking_start","Nicht zulässig",IF(OR(C73="",F73="",G73=""),"Prüfen",IF(COUNTIFS($A$7:$A$306,A73,$B$7:$B$306,B73)&gt;1,"Lead-ID prüfen","Bereit"))))</x:f>
      </x:c>
      <x:c r="AF73" s="123" t="str">
        <x:f>IF(B73="","",ROW()-6)</x:f>
      </x:c>
    </x:row>
    <x:row r="74" ht="22.5" customHeight="1">
      <x:c r="A74" s="61" t="str">
        <x:v>Eigene Daten</x:v>
      </x:c>
      <x:c r="B74" s="58"/>
      <x:c r="C74" s="58"/>
      <x:c r="D74" s="58"/>
      <x:c r="E74" s="58"/>
      <x:c r="F74" s="125"/>
      <x:c r="G74" s="58"/>
      <x:c r="H74" s="58"/>
      <x:c r="I74" s="58"/>
      <x:c r="J74" s="58"/>
      <x:c r="K74" s="58"/>
      <x:c r="L74" s="58"/>
      <x:c r="M74" s="58"/>
      <x:c r="N74" s="58"/>
      <x:c r="O74" s="58"/>
      <x:c r="P74" s="58"/>
      <x:c r="Q74" s="58"/>
      <x:c r="R74" s="58"/>
      <x:c r="S74" s="58"/>
      <x:c r="T74" s="58"/>
      <x:c r="U74" s="58"/>
      <x:c r="V74" s="58"/>
      <x:c r="W74" s="58"/>
      <x:c r="X74" s="58"/>
      <x:c r="Y74" s="58"/>
      <x:c r="Z74" s="123" t="str">
        <x:f>IF(B74="","",IF(X74&lt;&gt;"",X74,IF(OR(P74&lt;&gt;"",Q74&lt;&gt;"",R74&lt;&gt;""),"Google Ads",IF(S74&lt;&gt;"","Microsoft Ads",IF(W74&lt;&gt;"",IFERROR(INDEX('MESSPLAN'!$E$7:$E$106,MATCH(W74,'MESSPLAN'!$C$7:$C$106,0)),"Direct/Unbekannt"),IF(K74&lt;&gt;"",K74,IF(J74&lt;&gt;"",J74,IF(T74&lt;&gt;"",T74,"Direct/Unbekannt"))))))))</x:f>
      </x:c>
      <x:c r="AA74" s="123" t="str">
        <x:f>IF(B74="","",IF(W74&lt;&gt;"",IFERROR(INDEX('MESSPLAN'!$D$7:$D$106,MATCH(W74,'MESSPLAN'!$C$7:$C$106,0)),"Sonstige"),IF(OR(Z74="Google Ads",Z74="Google Organic",Z74="Google Maps"),"Google",IF(OR(U74&lt;&gt;"",T74="ChatGPT/KI-Suche"),"KI","Sonstige"))))</x:f>
      </x:c>
      <x:c r="AB74" s="123" t="str">
        <x:f>IF(B74="","",IF(X74&lt;&gt;"","manuell",IF(OR(P74&lt;&gt;"",Q74&lt;&gt;"",R74&lt;&gt;"",S74&lt;&gt;""),"click_id",IF(W74&lt;&gt;"","signal_id",IF(OR(K74&lt;&gt;"",L74&lt;&gt;"",M74&lt;&gt;""),"utm",IF(J74&lt;&gt;"","referrer",IF(T74&lt;&gt;"","selbstauskunft","unbekannt")))))))</x:f>
      </x:c>
      <x:c r="AC74" s="123" t="str">
        <x:f>IF(B74="","",IF(OR(T74="ChatGPT/KI-Suche",U74&lt;&gt;""),"Ja","Nein"))</x:f>
      </x:c>
      <x:c r="AD74" s="127" t="str">
        <x:f>IF(F74="","",DATE(YEAR(F74),MONTH(F74),1))</x:f>
      </x:c>
      <x:c r="AE74" s="123" t="str">
        <x:f>IF(B74="","",IF(G74="booking_start","Nicht zulässig",IF(OR(C74="",F74="",G74=""),"Prüfen",IF(COUNTIFS($A$7:$A$306,A74,$B$7:$B$306,B74)&gt;1,"Lead-ID prüfen","Bereit"))))</x:f>
      </x:c>
      <x:c r="AF74" s="123" t="str">
        <x:f>IF(B74="","",ROW()-6)</x:f>
      </x:c>
    </x:row>
    <x:row r="75" ht="22.5" customHeight="1">
      <x:c r="A75" s="61" t="str">
        <x:v>Eigene Daten</x:v>
      </x:c>
      <x:c r="B75" s="58"/>
      <x:c r="C75" s="58"/>
      <x:c r="D75" s="58"/>
      <x:c r="E75" s="58"/>
      <x:c r="F75" s="125"/>
      <x:c r="G75" s="58"/>
      <x:c r="H75" s="58"/>
      <x:c r="I75" s="58"/>
      <x:c r="J75" s="58"/>
      <x:c r="K75" s="58"/>
      <x:c r="L75" s="58"/>
      <x:c r="M75" s="58"/>
      <x:c r="N75" s="58"/>
      <x:c r="O75" s="58"/>
      <x:c r="P75" s="58"/>
      <x:c r="Q75" s="58"/>
      <x:c r="R75" s="58"/>
      <x:c r="S75" s="58"/>
      <x:c r="T75" s="58"/>
      <x:c r="U75" s="58"/>
      <x:c r="V75" s="58"/>
      <x:c r="W75" s="58"/>
      <x:c r="X75" s="58"/>
      <x:c r="Y75" s="58"/>
      <x:c r="Z75" s="123" t="str">
        <x:f>IF(B75="","",IF(X75&lt;&gt;"",X75,IF(OR(P75&lt;&gt;"",Q75&lt;&gt;"",R75&lt;&gt;""),"Google Ads",IF(S75&lt;&gt;"","Microsoft Ads",IF(W75&lt;&gt;"",IFERROR(INDEX('MESSPLAN'!$E$7:$E$106,MATCH(W75,'MESSPLAN'!$C$7:$C$106,0)),"Direct/Unbekannt"),IF(K75&lt;&gt;"",K75,IF(J75&lt;&gt;"",J75,IF(T75&lt;&gt;"",T75,"Direct/Unbekannt"))))))))</x:f>
      </x:c>
      <x:c r="AA75" s="123" t="str">
        <x:f>IF(B75="","",IF(W75&lt;&gt;"",IFERROR(INDEX('MESSPLAN'!$D$7:$D$106,MATCH(W75,'MESSPLAN'!$C$7:$C$106,0)),"Sonstige"),IF(OR(Z75="Google Ads",Z75="Google Organic",Z75="Google Maps"),"Google",IF(OR(U75&lt;&gt;"",T75="ChatGPT/KI-Suche"),"KI","Sonstige"))))</x:f>
      </x:c>
      <x:c r="AB75" s="123" t="str">
        <x:f>IF(B75="","",IF(X75&lt;&gt;"","manuell",IF(OR(P75&lt;&gt;"",Q75&lt;&gt;"",R75&lt;&gt;"",S75&lt;&gt;""),"click_id",IF(W75&lt;&gt;"","signal_id",IF(OR(K75&lt;&gt;"",L75&lt;&gt;"",M75&lt;&gt;""),"utm",IF(J75&lt;&gt;"","referrer",IF(T75&lt;&gt;"","selbstauskunft","unbekannt")))))))</x:f>
      </x:c>
      <x:c r="AC75" s="123" t="str">
        <x:f>IF(B75="","",IF(OR(T75="ChatGPT/KI-Suche",U75&lt;&gt;""),"Ja","Nein"))</x:f>
      </x:c>
      <x:c r="AD75" s="127" t="str">
        <x:f>IF(F75="","",DATE(YEAR(F75),MONTH(F75),1))</x:f>
      </x:c>
      <x:c r="AE75" s="123" t="str">
        <x:f>IF(B75="","",IF(G75="booking_start","Nicht zulässig",IF(OR(C75="",F75="",G75=""),"Prüfen",IF(COUNTIFS($A$7:$A$306,A75,$B$7:$B$306,B75)&gt;1,"Lead-ID prüfen","Bereit"))))</x:f>
      </x:c>
      <x:c r="AF75" s="123" t="str">
        <x:f>IF(B75="","",ROW()-6)</x:f>
      </x:c>
    </x:row>
    <x:row r="76" ht="22.5" customHeight="1">
      <x:c r="A76" s="61" t="str">
        <x:v>Eigene Daten</x:v>
      </x:c>
      <x:c r="B76" s="58"/>
      <x:c r="C76" s="58"/>
      <x:c r="D76" s="58"/>
      <x:c r="E76" s="58"/>
      <x:c r="F76" s="125"/>
      <x:c r="G76" s="58"/>
      <x:c r="H76" s="58"/>
      <x:c r="I76" s="58"/>
      <x:c r="J76" s="58"/>
      <x:c r="K76" s="58"/>
      <x:c r="L76" s="58"/>
      <x:c r="M76" s="58"/>
      <x:c r="N76" s="58"/>
      <x:c r="O76" s="58"/>
      <x:c r="P76" s="58"/>
      <x:c r="Q76" s="58"/>
      <x:c r="R76" s="58"/>
      <x:c r="S76" s="58"/>
      <x:c r="T76" s="58"/>
      <x:c r="U76" s="58"/>
      <x:c r="V76" s="58"/>
      <x:c r="W76" s="58"/>
      <x:c r="X76" s="58"/>
      <x:c r="Y76" s="58"/>
      <x:c r="Z76" s="123" t="str">
        <x:f>IF(B76="","",IF(X76&lt;&gt;"",X76,IF(OR(P76&lt;&gt;"",Q76&lt;&gt;"",R76&lt;&gt;""),"Google Ads",IF(S76&lt;&gt;"","Microsoft Ads",IF(W76&lt;&gt;"",IFERROR(INDEX('MESSPLAN'!$E$7:$E$106,MATCH(W76,'MESSPLAN'!$C$7:$C$106,0)),"Direct/Unbekannt"),IF(K76&lt;&gt;"",K76,IF(J76&lt;&gt;"",J76,IF(T76&lt;&gt;"",T76,"Direct/Unbekannt"))))))))</x:f>
      </x:c>
      <x:c r="AA76" s="123" t="str">
        <x:f>IF(B76="","",IF(W76&lt;&gt;"",IFERROR(INDEX('MESSPLAN'!$D$7:$D$106,MATCH(W76,'MESSPLAN'!$C$7:$C$106,0)),"Sonstige"),IF(OR(Z76="Google Ads",Z76="Google Organic",Z76="Google Maps"),"Google",IF(OR(U76&lt;&gt;"",T76="ChatGPT/KI-Suche"),"KI","Sonstige"))))</x:f>
      </x:c>
      <x:c r="AB76" s="123" t="str">
        <x:f>IF(B76="","",IF(X76&lt;&gt;"","manuell",IF(OR(P76&lt;&gt;"",Q76&lt;&gt;"",R76&lt;&gt;"",S76&lt;&gt;""),"click_id",IF(W76&lt;&gt;"","signal_id",IF(OR(K76&lt;&gt;"",L76&lt;&gt;"",M76&lt;&gt;""),"utm",IF(J76&lt;&gt;"","referrer",IF(T76&lt;&gt;"","selbstauskunft","unbekannt")))))))</x:f>
      </x:c>
      <x:c r="AC76" s="123" t="str">
        <x:f>IF(B76="","",IF(OR(T76="ChatGPT/KI-Suche",U76&lt;&gt;""),"Ja","Nein"))</x:f>
      </x:c>
      <x:c r="AD76" s="127" t="str">
        <x:f>IF(F76="","",DATE(YEAR(F76),MONTH(F76),1))</x:f>
      </x:c>
      <x:c r="AE76" s="123" t="str">
        <x:f>IF(B76="","",IF(G76="booking_start","Nicht zulässig",IF(OR(C76="",F76="",G76=""),"Prüfen",IF(COUNTIFS($A$7:$A$306,A76,$B$7:$B$306,B76)&gt;1,"Lead-ID prüfen","Bereit"))))</x:f>
      </x:c>
      <x:c r="AF76" s="123" t="str">
        <x:f>IF(B76="","",ROW()-6)</x:f>
      </x:c>
    </x:row>
    <x:row r="77" ht="22.5" customHeight="1">
      <x:c r="A77" s="61" t="str">
        <x:v>Eigene Daten</x:v>
      </x:c>
      <x:c r="B77" s="58"/>
      <x:c r="C77" s="58"/>
      <x:c r="D77" s="58"/>
      <x:c r="E77" s="58"/>
      <x:c r="F77" s="125"/>
      <x:c r="G77" s="58"/>
      <x:c r="H77" s="58"/>
      <x:c r="I77" s="58"/>
      <x:c r="J77" s="58"/>
      <x:c r="K77" s="58"/>
      <x:c r="L77" s="58"/>
      <x:c r="M77" s="58"/>
      <x:c r="N77" s="58"/>
      <x:c r="O77" s="58"/>
      <x:c r="P77" s="58"/>
      <x:c r="Q77" s="58"/>
      <x:c r="R77" s="58"/>
      <x:c r="S77" s="58"/>
      <x:c r="T77" s="58"/>
      <x:c r="U77" s="58"/>
      <x:c r="V77" s="58"/>
      <x:c r="W77" s="58"/>
      <x:c r="X77" s="58"/>
      <x:c r="Y77" s="58"/>
      <x:c r="Z77" s="123" t="str">
        <x:f>IF(B77="","",IF(X77&lt;&gt;"",X77,IF(OR(P77&lt;&gt;"",Q77&lt;&gt;"",R77&lt;&gt;""),"Google Ads",IF(S77&lt;&gt;"","Microsoft Ads",IF(W77&lt;&gt;"",IFERROR(INDEX('MESSPLAN'!$E$7:$E$106,MATCH(W77,'MESSPLAN'!$C$7:$C$106,0)),"Direct/Unbekannt"),IF(K77&lt;&gt;"",K77,IF(J77&lt;&gt;"",J77,IF(T77&lt;&gt;"",T77,"Direct/Unbekannt"))))))))</x:f>
      </x:c>
      <x:c r="AA77" s="123" t="str">
        <x:f>IF(B77="","",IF(W77&lt;&gt;"",IFERROR(INDEX('MESSPLAN'!$D$7:$D$106,MATCH(W77,'MESSPLAN'!$C$7:$C$106,0)),"Sonstige"),IF(OR(Z77="Google Ads",Z77="Google Organic",Z77="Google Maps"),"Google",IF(OR(U77&lt;&gt;"",T77="ChatGPT/KI-Suche"),"KI","Sonstige"))))</x:f>
      </x:c>
      <x:c r="AB77" s="123" t="str">
        <x:f>IF(B77="","",IF(X77&lt;&gt;"","manuell",IF(OR(P77&lt;&gt;"",Q77&lt;&gt;"",R77&lt;&gt;"",S77&lt;&gt;""),"click_id",IF(W77&lt;&gt;"","signal_id",IF(OR(K77&lt;&gt;"",L77&lt;&gt;"",M77&lt;&gt;""),"utm",IF(J77&lt;&gt;"","referrer",IF(T77&lt;&gt;"","selbstauskunft","unbekannt")))))))</x:f>
      </x:c>
      <x:c r="AC77" s="123" t="str">
        <x:f>IF(B77="","",IF(OR(T77="ChatGPT/KI-Suche",U77&lt;&gt;""),"Ja","Nein"))</x:f>
      </x:c>
      <x:c r="AD77" s="127" t="str">
        <x:f>IF(F77="","",DATE(YEAR(F77),MONTH(F77),1))</x:f>
      </x:c>
      <x:c r="AE77" s="123" t="str">
        <x:f>IF(B77="","",IF(G77="booking_start","Nicht zulässig",IF(OR(C77="",F77="",G77=""),"Prüfen",IF(COUNTIFS($A$7:$A$306,A77,$B$7:$B$306,B77)&gt;1,"Lead-ID prüfen","Bereit"))))</x:f>
      </x:c>
      <x:c r="AF77" s="123" t="str">
        <x:f>IF(B77="","",ROW()-6)</x:f>
      </x:c>
    </x:row>
    <x:row r="78" ht="22.5" customHeight="1">
      <x:c r="A78" s="61" t="str">
        <x:v>Eigene Daten</x:v>
      </x:c>
      <x:c r="B78" s="58"/>
      <x:c r="C78" s="58"/>
      <x:c r="D78" s="58"/>
      <x:c r="E78" s="58"/>
      <x:c r="F78" s="125"/>
      <x:c r="G78" s="58"/>
      <x:c r="H78" s="58"/>
      <x:c r="I78" s="58"/>
      <x:c r="J78" s="58"/>
      <x:c r="K78" s="58"/>
      <x:c r="L78" s="58"/>
      <x:c r="M78" s="58"/>
      <x:c r="N78" s="58"/>
      <x:c r="O78" s="58"/>
      <x:c r="P78" s="58"/>
      <x:c r="Q78" s="58"/>
      <x:c r="R78" s="58"/>
      <x:c r="S78" s="58"/>
      <x:c r="T78" s="58"/>
      <x:c r="U78" s="58"/>
      <x:c r="V78" s="58"/>
      <x:c r="W78" s="58"/>
      <x:c r="X78" s="58"/>
      <x:c r="Y78" s="58"/>
      <x:c r="Z78" s="123" t="str">
        <x:f>IF(B78="","",IF(X78&lt;&gt;"",X78,IF(OR(P78&lt;&gt;"",Q78&lt;&gt;"",R78&lt;&gt;""),"Google Ads",IF(S78&lt;&gt;"","Microsoft Ads",IF(W78&lt;&gt;"",IFERROR(INDEX('MESSPLAN'!$E$7:$E$106,MATCH(W78,'MESSPLAN'!$C$7:$C$106,0)),"Direct/Unbekannt"),IF(K78&lt;&gt;"",K78,IF(J78&lt;&gt;"",J78,IF(T78&lt;&gt;"",T78,"Direct/Unbekannt"))))))))</x:f>
      </x:c>
      <x:c r="AA78" s="123" t="str">
        <x:f>IF(B78="","",IF(W78&lt;&gt;"",IFERROR(INDEX('MESSPLAN'!$D$7:$D$106,MATCH(W78,'MESSPLAN'!$C$7:$C$106,0)),"Sonstige"),IF(OR(Z78="Google Ads",Z78="Google Organic",Z78="Google Maps"),"Google",IF(OR(U78&lt;&gt;"",T78="ChatGPT/KI-Suche"),"KI","Sonstige"))))</x:f>
      </x:c>
      <x:c r="AB78" s="123" t="str">
        <x:f>IF(B78="","",IF(X78&lt;&gt;"","manuell",IF(OR(P78&lt;&gt;"",Q78&lt;&gt;"",R78&lt;&gt;"",S78&lt;&gt;""),"click_id",IF(W78&lt;&gt;"","signal_id",IF(OR(K78&lt;&gt;"",L78&lt;&gt;"",M78&lt;&gt;""),"utm",IF(J78&lt;&gt;"","referrer",IF(T78&lt;&gt;"","selbstauskunft","unbekannt")))))))</x:f>
      </x:c>
      <x:c r="AC78" s="123" t="str">
        <x:f>IF(B78="","",IF(OR(T78="ChatGPT/KI-Suche",U78&lt;&gt;""),"Ja","Nein"))</x:f>
      </x:c>
      <x:c r="AD78" s="127" t="str">
        <x:f>IF(F78="","",DATE(YEAR(F78),MONTH(F78),1))</x:f>
      </x:c>
      <x:c r="AE78" s="123" t="str">
        <x:f>IF(B78="","",IF(G78="booking_start","Nicht zulässig",IF(OR(C78="",F78="",G78=""),"Prüfen",IF(COUNTIFS($A$7:$A$306,A78,$B$7:$B$306,B78)&gt;1,"Lead-ID prüfen","Bereit"))))</x:f>
      </x:c>
      <x:c r="AF78" s="123" t="str">
        <x:f>IF(B78="","",ROW()-6)</x:f>
      </x:c>
    </x:row>
    <x:row r="79" ht="22.5" customHeight="1">
      <x:c r="A79" s="61" t="str">
        <x:v>Eigene Daten</x:v>
      </x:c>
      <x:c r="B79" s="58"/>
      <x:c r="C79" s="58"/>
      <x:c r="D79" s="58"/>
      <x:c r="E79" s="58"/>
      <x:c r="F79" s="125"/>
      <x:c r="G79" s="58"/>
      <x:c r="H79" s="58"/>
      <x:c r="I79" s="58"/>
      <x:c r="J79" s="58"/>
      <x:c r="K79" s="58"/>
      <x:c r="L79" s="58"/>
      <x:c r="M79" s="58"/>
      <x:c r="N79" s="58"/>
      <x:c r="O79" s="58"/>
      <x:c r="P79" s="58"/>
      <x:c r="Q79" s="58"/>
      <x:c r="R79" s="58"/>
      <x:c r="S79" s="58"/>
      <x:c r="T79" s="58"/>
      <x:c r="U79" s="58"/>
      <x:c r="V79" s="58"/>
      <x:c r="W79" s="58"/>
      <x:c r="X79" s="58"/>
      <x:c r="Y79" s="58"/>
      <x:c r="Z79" s="123" t="str">
        <x:f>IF(B79="","",IF(X79&lt;&gt;"",X79,IF(OR(P79&lt;&gt;"",Q79&lt;&gt;"",R79&lt;&gt;""),"Google Ads",IF(S79&lt;&gt;"","Microsoft Ads",IF(W79&lt;&gt;"",IFERROR(INDEX('MESSPLAN'!$E$7:$E$106,MATCH(W79,'MESSPLAN'!$C$7:$C$106,0)),"Direct/Unbekannt"),IF(K79&lt;&gt;"",K79,IF(J79&lt;&gt;"",J79,IF(T79&lt;&gt;"",T79,"Direct/Unbekannt"))))))))</x:f>
      </x:c>
      <x:c r="AA79" s="123" t="str">
        <x:f>IF(B79="","",IF(W79&lt;&gt;"",IFERROR(INDEX('MESSPLAN'!$D$7:$D$106,MATCH(W79,'MESSPLAN'!$C$7:$C$106,0)),"Sonstige"),IF(OR(Z79="Google Ads",Z79="Google Organic",Z79="Google Maps"),"Google",IF(OR(U79&lt;&gt;"",T79="ChatGPT/KI-Suche"),"KI","Sonstige"))))</x:f>
      </x:c>
      <x:c r="AB79" s="123" t="str">
        <x:f>IF(B79="","",IF(X79&lt;&gt;"","manuell",IF(OR(P79&lt;&gt;"",Q79&lt;&gt;"",R79&lt;&gt;"",S79&lt;&gt;""),"click_id",IF(W79&lt;&gt;"","signal_id",IF(OR(K79&lt;&gt;"",L79&lt;&gt;"",M79&lt;&gt;""),"utm",IF(J79&lt;&gt;"","referrer",IF(T79&lt;&gt;"","selbstauskunft","unbekannt")))))))</x:f>
      </x:c>
      <x:c r="AC79" s="123" t="str">
        <x:f>IF(B79="","",IF(OR(T79="ChatGPT/KI-Suche",U79&lt;&gt;""),"Ja","Nein"))</x:f>
      </x:c>
      <x:c r="AD79" s="127" t="str">
        <x:f>IF(F79="","",DATE(YEAR(F79),MONTH(F79),1))</x:f>
      </x:c>
      <x:c r="AE79" s="123" t="str">
        <x:f>IF(B79="","",IF(G79="booking_start","Nicht zulässig",IF(OR(C79="",F79="",G79=""),"Prüfen",IF(COUNTIFS($A$7:$A$306,A79,$B$7:$B$306,B79)&gt;1,"Lead-ID prüfen","Bereit"))))</x:f>
      </x:c>
      <x:c r="AF79" s="123" t="str">
        <x:f>IF(B79="","",ROW()-6)</x:f>
      </x:c>
    </x:row>
    <x:row r="80" ht="22.5" customHeight="1">
      <x:c r="A80" s="61" t="str">
        <x:v>Eigene Daten</x:v>
      </x:c>
      <x:c r="B80" s="58"/>
      <x:c r="C80" s="58"/>
      <x:c r="D80" s="58"/>
      <x:c r="E80" s="58"/>
      <x:c r="F80" s="125"/>
      <x:c r="G80" s="58"/>
      <x:c r="H80" s="58"/>
      <x:c r="I80" s="58"/>
      <x:c r="J80" s="58"/>
      <x:c r="K80" s="58"/>
      <x:c r="L80" s="58"/>
      <x:c r="M80" s="58"/>
      <x:c r="N80" s="58"/>
      <x:c r="O80" s="58"/>
      <x:c r="P80" s="58"/>
      <x:c r="Q80" s="58"/>
      <x:c r="R80" s="58"/>
      <x:c r="S80" s="58"/>
      <x:c r="T80" s="58"/>
      <x:c r="U80" s="58"/>
      <x:c r="V80" s="58"/>
      <x:c r="W80" s="58"/>
      <x:c r="X80" s="58"/>
      <x:c r="Y80" s="58"/>
      <x:c r="Z80" s="123" t="str">
        <x:f>IF(B80="","",IF(X80&lt;&gt;"",X80,IF(OR(P80&lt;&gt;"",Q80&lt;&gt;"",R80&lt;&gt;""),"Google Ads",IF(S80&lt;&gt;"","Microsoft Ads",IF(W80&lt;&gt;"",IFERROR(INDEX('MESSPLAN'!$E$7:$E$106,MATCH(W80,'MESSPLAN'!$C$7:$C$106,0)),"Direct/Unbekannt"),IF(K80&lt;&gt;"",K80,IF(J80&lt;&gt;"",J80,IF(T80&lt;&gt;"",T80,"Direct/Unbekannt"))))))))</x:f>
      </x:c>
      <x:c r="AA80" s="123" t="str">
        <x:f>IF(B80="","",IF(W80&lt;&gt;"",IFERROR(INDEX('MESSPLAN'!$D$7:$D$106,MATCH(W80,'MESSPLAN'!$C$7:$C$106,0)),"Sonstige"),IF(OR(Z80="Google Ads",Z80="Google Organic",Z80="Google Maps"),"Google",IF(OR(U80&lt;&gt;"",T80="ChatGPT/KI-Suche"),"KI","Sonstige"))))</x:f>
      </x:c>
      <x:c r="AB80" s="123" t="str">
        <x:f>IF(B80="","",IF(X80&lt;&gt;"","manuell",IF(OR(P80&lt;&gt;"",Q80&lt;&gt;"",R80&lt;&gt;"",S80&lt;&gt;""),"click_id",IF(W80&lt;&gt;"","signal_id",IF(OR(K80&lt;&gt;"",L80&lt;&gt;"",M80&lt;&gt;""),"utm",IF(J80&lt;&gt;"","referrer",IF(T80&lt;&gt;"","selbstauskunft","unbekannt")))))))</x:f>
      </x:c>
      <x:c r="AC80" s="123" t="str">
        <x:f>IF(B80="","",IF(OR(T80="ChatGPT/KI-Suche",U80&lt;&gt;""),"Ja","Nein"))</x:f>
      </x:c>
      <x:c r="AD80" s="127" t="str">
        <x:f>IF(F80="","",DATE(YEAR(F80),MONTH(F80),1))</x:f>
      </x:c>
      <x:c r="AE80" s="123" t="str">
        <x:f>IF(B80="","",IF(G80="booking_start","Nicht zulässig",IF(OR(C80="",F80="",G80=""),"Prüfen",IF(COUNTIFS($A$7:$A$306,A80,$B$7:$B$306,B80)&gt;1,"Lead-ID prüfen","Bereit"))))</x:f>
      </x:c>
      <x:c r="AF80" s="123" t="str">
        <x:f>IF(B80="","",ROW()-6)</x:f>
      </x:c>
    </x:row>
    <x:row r="81" ht="22.5" customHeight="1">
      <x:c r="A81" s="61" t="str">
        <x:v>Eigene Daten</x:v>
      </x:c>
      <x:c r="B81" s="58"/>
      <x:c r="C81" s="58"/>
      <x:c r="D81" s="58"/>
      <x:c r="E81" s="58"/>
      <x:c r="F81" s="125"/>
      <x:c r="G81" s="58"/>
      <x:c r="H81" s="58"/>
      <x:c r="I81" s="58"/>
      <x:c r="J81" s="58"/>
      <x:c r="K81" s="58"/>
      <x:c r="L81" s="58"/>
      <x:c r="M81" s="58"/>
      <x:c r="N81" s="58"/>
      <x:c r="O81" s="58"/>
      <x:c r="P81" s="58"/>
      <x:c r="Q81" s="58"/>
      <x:c r="R81" s="58"/>
      <x:c r="S81" s="58"/>
      <x:c r="T81" s="58"/>
      <x:c r="U81" s="58"/>
      <x:c r="V81" s="58"/>
      <x:c r="W81" s="58"/>
      <x:c r="X81" s="58"/>
      <x:c r="Y81" s="58"/>
      <x:c r="Z81" s="123" t="str">
        <x:f>IF(B81="","",IF(X81&lt;&gt;"",X81,IF(OR(P81&lt;&gt;"",Q81&lt;&gt;"",R81&lt;&gt;""),"Google Ads",IF(S81&lt;&gt;"","Microsoft Ads",IF(W81&lt;&gt;"",IFERROR(INDEX('MESSPLAN'!$E$7:$E$106,MATCH(W81,'MESSPLAN'!$C$7:$C$106,0)),"Direct/Unbekannt"),IF(K81&lt;&gt;"",K81,IF(J81&lt;&gt;"",J81,IF(T81&lt;&gt;"",T81,"Direct/Unbekannt"))))))))</x:f>
      </x:c>
      <x:c r="AA81" s="123" t="str">
        <x:f>IF(B81="","",IF(W81&lt;&gt;"",IFERROR(INDEX('MESSPLAN'!$D$7:$D$106,MATCH(W81,'MESSPLAN'!$C$7:$C$106,0)),"Sonstige"),IF(OR(Z81="Google Ads",Z81="Google Organic",Z81="Google Maps"),"Google",IF(OR(U81&lt;&gt;"",T81="ChatGPT/KI-Suche"),"KI","Sonstige"))))</x:f>
      </x:c>
      <x:c r="AB81" s="123" t="str">
        <x:f>IF(B81="","",IF(X81&lt;&gt;"","manuell",IF(OR(P81&lt;&gt;"",Q81&lt;&gt;"",R81&lt;&gt;"",S81&lt;&gt;""),"click_id",IF(W81&lt;&gt;"","signal_id",IF(OR(K81&lt;&gt;"",L81&lt;&gt;"",M81&lt;&gt;""),"utm",IF(J81&lt;&gt;"","referrer",IF(T81&lt;&gt;"","selbstauskunft","unbekannt")))))))</x:f>
      </x:c>
      <x:c r="AC81" s="123" t="str">
        <x:f>IF(B81="","",IF(OR(T81="ChatGPT/KI-Suche",U81&lt;&gt;""),"Ja","Nein"))</x:f>
      </x:c>
      <x:c r="AD81" s="127" t="str">
        <x:f>IF(F81="","",DATE(YEAR(F81),MONTH(F81),1))</x:f>
      </x:c>
      <x:c r="AE81" s="123" t="str">
        <x:f>IF(B81="","",IF(G81="booking_start","Nicht zulässig",IF(OR(C81="",F81="",G81=""),"Prüfen",IF(COUNTIFS($A$7:$A$306,A81,$B$7:$B$306,B81)&gt;1,"Lead-ID prüfen","Bereit"))))</x:f>
      </x:c>
      <x:c r="AF81" s="123" t="str">
        <x:f>IF(B81="","",ROW()-6)</x:f>
      </x:c>
    </x:row>
    <x:row r="82" ht="22.5" customHeight="1">
      <x:c r="A82" s="61" t="str">
        <x:v>Eigene Daten</x:v>
      </x:c>
      <x:c r="B82" s="58"/>
      <x:c r="C82" s="58"/>
      <x:c r="D82" s="58"/>
      <x:c r="E82" s="58"/>
      <x:c r="F82" s="125"/>
      <x:c r="G82" s="58"/>
      <x:c r="H82" s="58"/>
      <x:c r="I82" s="58"/>
      <x:c r="J82" s="58"/>
      <x:c r="K82" s="58"/>
      <x:c r="L82" s="58"/>
      <x:c r="M82" s="58"/>
      <x:c r="N82" s="58"/>
      <x:c r="O82" s="58"/>
      <x:c r="P82" s="58"/>
      <x:c r="Q82" s="58"/>
      <x:c r="R82" s="58"/>
      <x:c r="S82" s="58"/>
      <x:c r="T82" s="58"/>
      <x:c r="U82" s="58"/>
      <x:c r="V82" s="58"/>
      <x:c r="W82" s="58"/>
      <x:c r="X82" s="58"/>
      <x:c r="Y82" s="58"/>
      <x:c r="Z82" s="123" t="str">
        <x:f>IF(B82="","",IF(X82&lt;&gt;"",X82,IF(OR(P82&lt;&gt;"",Q82&lt;&gt;"",R82&lt;&gt;""),"Google Ads",IF(S82&lt;&gt;"","Microsoft Ads",IF(W82&lt;&gt;"",IFERROR(INDEX('MESSPLAN'!$E$7:$E$106,MATCH(W82,'MESSPLAN'!$C$7:$C$106,0)),"Direct/Unbekannt"),IF(K82&lt;&gt;"",K82,IF(J82&lt;&gt;"",J82,IF(T82&lt;&gt;"",T82,"Direct/Unbekannt"))))))))</x:f>
      </x:c>
      <x:c r="AA82" s="123" t="str">
        <x:f>IF(B82="","",IF(W82&lt;&gt;"",IFERROR(INDEX('MESSPLAN'!$D$7:$D$106,MATCH(W82,'MESSPLAN'!$C$7:$C$106,0)),"Sonstige"),IF(OR(Z82="Google Ads",Z82="Google Organic",Z82="Google Maps"),"Google",IF(OR(U82&lt;&gt;"",T82="ChatGPT/KI-Suche"),"KI","Sonstige"))))</x:f>
      </x:c>
      <x:c r="AB82" s="123" t="str">
        <x:f>IF(B82="","",IF(X82&lt;&gt;"","manuell",IF(OR(P82&lt;&gt;"",Q82&lt;&gt;"",R82&lt;&gt;"",S82&lt;&gt;""),"click_id",IF(W82&lt;&gt;"","signal_id",IF(OR(K82&lt;&gt;"",L82&lt;&gt;"",M82&lt;&gt;""),"utm",IF(J82&lt;&gt;"","referrer",IF(T82&lt;&gt;"","selbstauskunft","unbekannt")))))))</x:f>
      </x:c>
      <x:c r="AC82" s="123" t="str">
        <x:f>IF(B82="","",IF(OR(T82="ChatGPT/KI-Suche",U82&lt;&gt;""),"Ja","Nein"))</x:f>
      </x:c>
      <x:c r="AD82" s="127" t="str">
        <x:f>IF(F82="","",DATE(YEAR(F82),MONTH(F82),1))</x:f>
      </x:c>
      <x:c r="AE82" s="123" t="str">
        <x:f>IF(B82="","",IF(G82="booking_start","Nicht zulässig",IF(OR(C82="",F82="",G82=""),"Prüfen",IF(COUNTIFS($A$7:$A$306,A82,$B$7:$B$306,B82)&gt;1,"Lead-ID prüfen","Bereit"))))</x:f>
      </x:c>
      <x:c r="AF82" s="123" t="str">
        <x:f>IF(B82="","",ROW()-6)</x:f>
      </x:c>
    </x:row>
    <x:row r="83" ht="22.5" customHeight="1">
      <x:c r="A83" s="61" t="str">
        <x:v>Eigene Daten</x:v>
      </x:c>
      <x:c r="B83" s="58"/>
      <x:c r="C83" s="58"/>
      <x:c r="D83" s="58"/>
      <x:c r="E83" s="58"/>
      <x:c r="F83" s="125"/>
      <x:c r="G83" s="58"/>
      <x:c r="H83" s="58"/>
      <x:c r="I83" s="58"/>
      <x:c r="J83" s="58"/>
      <x:c r="K83" s="58"/>
      <x:c r="L83" s="58"/>
      <x:c r="M83" s="58"/>
      <x:c r="N83" s="58"/>
      <x:c r="O83" s="58"/>
      <x:c r="P83" s="58"/>
      <x:c r="Q83" s="58"/>
      <x:c r="R83" s="58"/>
      <x:c r="S83" s="58"/>
      <x:c r="T83" s="58"/>
      <x:c r="U83" s="58"/>
      <x:c r="V83" s="58"/>
      <x:c r="W83" s="58"/>
      <x:c r="X83" s="58"/>
      <x:c r="Y83" s="58"/>
      <x:c r="Z83" s="123" t="str">
        <x:f>IF(B83="","",IF(X83&lt;&gt;"",X83,IF(OR(P83&lt;&gt;"",Q83&lt;&gt;"",R83&lt;&gt;""),"Google Ads",IF(S83&lt;&gt;"","Microsoft Ads",IF(W83&lt;&gt;"",IFERROR(INDEX('MESSPLAN'!$E$7:$E$106,MATCH(W83,'MESSPLAN'!$C$7:$C$106,0)),"Direct/Unbekannt"),IF(K83&lt;&gt;"",K83,IF(J83&lt;&gt;"",J83,IF(T83&lt;&gt;"",T83,"Direct/Unbekannt"))))))))</x:f>
      </x:c>
      <x:c r="AA83" s="123" t="str">
        <x:f>IF(B83="","",IF(W83&lt;&gt;"",IFERROR(INDEX('MESSPLAN'!$D$7:$D$106,MATCH(W83,'MESSPLAN'!$C$7:$C$106,0)),"Sonstige"),IF(OR(Z83="Google Ads",Z83="Google Organic",Z83="Google Maps"),"Google",IF(OR(U83&lt;&gt;"",T83="ChatGPT/KI-Suche"),"KI","Sonstige"))))</x:f>
      </x:c>
      <x:c r="AB83" s="123" t="str">
        <x:f>IF(B83="","",IF(X83&lt;&gt;"","manuell",IF(OR(P83&lt;&gt;"",Q83&lt;&gt;"",R83&lt;&gt;"",S83&lt;&gt;""),"click_id",IF(W83&lt;&gt;"","signal_id",IF(OR(K83&lt;&gt;"",L83&lt;&gt;"",M83&lt;&gt;""),"utm",IF(J83&lt;&gt;"","referrer",IF(T83&lt;&gt;"","selbstauskunft","unbekannt")))))))</x:f>
      </x:c>
      <x:c r="AC83" s="123" t="str">
        <x:f>IF(B83="","",IF(OR(T83="ChatGPT/KI-Suche",U83&lt;&gt;""),"Ja","Nein"))</x:f>
      </x:c>
      <x:c r="AD83" s="127" t="str">
        <x:f>IF(F83="","",DATE(YEAR(F83),MONTH(F83),1))</x:f>
      </x:c>
      <x:c r="AE83" s="123" t="str">
        <x:f>IF(B83="","",IF(G83="booking_start","Nicht zulässig",IF(OR(C83="",F83="",G83=""),"Prüfen",IF(COUNTIFS($A$7:$A$306,A83,$B$7:$B$306,B83)&gt;1,"Lead-ID prüfen","Bereit"))))</x:f>
      </x:c>
      <x:c r="AF83" s="123" t="str">
        <x:f>IF(B83="","",ROW()-6)</x:f>
      </x:c>
    </x:row>
    <x:row r="84" ht="22.5" customHeight="1">
      <x:c r="A84" s="61" t="str">
        <x:v>Eigene Daten</x:v>
      </x:c>
      <x:c r="B84" s="58"/>
      <x:c r="C84" s="58"/>
      <x:c r="D84" s="58"/>
      <x:c r="E84" s="58"/>
      <x:c r="F84" s="125"/>
      <x:c r="G84" s="58"/>
      <x:c r="H84" s="58"/>
      <x:c r="I84" s="58"/>
      <x:c r="J84" s="58"/>
      <x:c r="K84" s="58"/>
      <x:c r="L84" s="58"/>
      <x:c r="M84" s="58"/>
      <x:c r="N84" s="58"/>
      <x:c r="O84" s="58"/>
      <x:c r="P84" s="58"/>
      <x:c r="Q84" s="58"/>
      <x:c r="R84" s="58"/>
      <x:c r="S84" s="58"/>
      <x:c r="T84" s="58"/>
      <x:c r="U84" s="58"/>
      <x:c r="V84" s="58"/>
      <x:c r="W84" s="58"/>
      <x:c r="X84" s="58"/>
      <x:c r="Y84" s="58"/>
      <x:c r="Z84" s="123" t="str">
        <x:f>IF(B84="","",IF(X84&lt;&gt;"",X84,IF(OR(P84&lt;&gt;"",Q84&lt;&gt;"",R84&lt;&gt;""),"Google Ads",IF(S84&lt;&gt;"","Microsoft Ads",IF(W84&lt;&gt;"",IFERROR(INDEX('MESSPLAN'!$E$7:$E$106,MATCH(W84,'MESSPLAN'!$C$7:$C$106,0)),"Direct/Unbekannt"),IF(K84&lt;&gt;"",K84,IF(J84&lt;&gt;"",J84,IF(T84&lt;&gt;"",T84,"Direct/Unbekannt"))))))))</x:f>
      </x:c>
      <x:c r="AA84" s="123" t="str">
        <x:f>IF(B84="","",IF(W84&lt;&gt;"",IFERROR(INDEX('MESSPLAN'!$D$7:$D$106,MATCH(W84,'MESSPLAN'!$C$7:$C$106,0)),"Sonstige"),IF(OR(Z84="Google Ads",Z84="Google Organic",Z84="Google Maps"),"Google",IF(OR(U84&lt;&gt;"",T84="ChatGPT/KI-Suche"),"KI","Sonstige"))))</x:f>
      </x:c>
      <x:c r="AB84" s="123" t="str">
        <x:f>IF(B84="","",IF(X84&lt;&gt;"","manuell",IF(OR(P84&lt;&gt;"",Q84&lt;&gt;"",R84&lt;&gt;"",S84&lt;&gt;""),"click_id",IF(W84&lt;&gt;"","signal_id",IF(OR(K84&lt;&gt;"",L84&lt;&gt;"",M84&lt;&gt;""),"utm",IF(J84&lt;&gt;"","referrer",IF(T84&lt;&gt;"","selbstauskunft","unbekannt")))))))</x:f>
      </x:c>
      <x:c r="AC84" s="123" t="str">
        <x:f>IF(B84="","",IF(OR(T84="ChatGPT/KI-Suche",U84&lt;&gt;""),"Ja","Nein"))</x:f>
      </x:c>
      <x:c r="AD84" s="127" t="str">
        <x:f>IF(F84="","",DATE(YEAR(F84),MONTH(F84),1))</x:f>
      </x:c>
      <x:c r="AE84" s="123" t="str">
        <x:f>IF(B84="","",IF(G84="booking_start","Nicht zulässig",IF(OR(C84="",F84="",G84=""),"Prüfen",IF(COUNTIFS($A$7:$A$306,A84,$B$7:$B$306,B84)&gt;1,"Lead-ID prüfen","Bereit"))))</x:f>
      </x:c>
      <x:c r="AF84" s="123" t="str">
        <x:f>IF(B84="","",ROW()-6)</x:f>
      </x:c>
    </x:row>
    <x:row r="85" ht="22.5" customHeight="1">
      <x:c r="A85" s="61" t="str">
        <x:v>Eigene Daten</x:v>
      </x:c>
      <x:c r="B85" s="58"/>
      <x:c r="C85" s="58"/>
      <x:c r="D85" s="58"/>
      <x:c r="E85" s="58"/>
      <x:c r="F85" s="125"/>
      <x:c r="G85" s="58"/>
      <x:c r="H85" s="58"/>
      <x:c r="I85" s="58"/>
      <x:c r="J85" s="58"/>
      <x:c r="K85" s="58"/>
      <x:c r="L85" s="58"/>
      <x:c r="M85" s="58"/>
      <x:c r="N85" s="58"/>
      <x:c r="O85" s="58"/>
      <x:c r="P85" s="58"/>
      <x:c r="Q85" s="58"/>
      <x:c r="R85" s="58"/>
      <x:c r="S85" s="58"/>
      <x:c r="T85" s="58"/>
      <x:c r="U85" s="58"/>
      <x:c r="V85" s="58"/>
      <x:c r="W85" s="58"/>
      <x:c r="X85" s="58"/>
      <x:c r="Y85" s="58"/>
      <x:c r="Z85" s="123" t="str">
        <x:f>IF(B85="","",IF(X85&lt;&gt;"",X85,IF(OR(P85&lt;&gt;"",Q85&lt;&gt;"",R85&lt;&gt;""),"Google Ads",IF(S85&lt;&gt;"","Microsoft Ads",IF(W85&lt;&gt;"",IFERROR(INDEX('MESSPLAN'!$E$7:$E$106,MATCH(W85,'MESSPLAN'!$C$7:$C$106,0)),"Direct/Unbekannt"),IF(K85&lt;&gt;"",K85,IF(J85&lt;&gt;"",J85,IF(T85&lt;&gt;"",T85,"Direct/Unbekannt"))))))))</x:f>
      </x:c>
      <x:c r="AA85" s="123" t="str">
        <x:f>IF(B85="","",IF(W85&lt;&gt;"",IFERROR(INDEX('MESSPLAN'!$D$7:$D$106,MATCH(W85,'MESSPLAN'!$C$7:$C$106,0)),"Sonstige"),IF(OR(Z85="Google Ads",Z85="Google Organic",Z85="Google Maps"),"Google",IF(OR(U85&lt;&gt;"",T85="ChatGPT/KI-Suche"),"KI","Sonstige"))))</x:f>
      </x:c>
      <x:c r="AB85" s="123" t="str">
        <x:f>IF(B85="","",IF(X85&lt;&gt;"","manuell",IF(OR(P85&lt;&gt;"",Q85&lt;&gt;"",R85&lt;&gt;"",S85&lt;&gt;""),"click_id",IF(W85&lt;&gt;"","signal_id",IF(OR(K85&lt;&gt;"",L85&lt;&gt;"",M85&lt;&gt;""),"utm",IF(J85&lt;&gt;"","referrer",IF(T85&lt;&gt;"","selbstauskunft","unbekannt")))))))</x:f>
      </x:c>
      <x:c r="AC85" s="123" t="str">
        <x:f>IF(B85="","",IF(OR(T85="ChatGPT/KI-Suche",U85&lt;&gt;""),"Ja","Nein"))</x:f>
      </x:c>
      <x:c r="AD85" s="127" t="str">
        <x:f>IF(F85="","",DATE(YEAR(F85),MONTH(F85),1))</x:f>
      </x:c>
      <x:c r="AE85" s="123" t="str">
        <x:f>IF(B85="","",IF(G85="booking_start","Nicht zulässig",IF(OR(C85="",F85="",G85=""),"Prüfen",IF(COUNTIFS($A$7:$A$306,A85,$B$7:$B$306,B85)&gt;1,"Lead-ID prüfen","Bereit"))))</x:f>
      </x:c>
      <x:c r="AF85" s="123" t="str">
        <x:f>IF(B85="","",ROW()-6)</x:f>
      </x:c>
    </x:row>
    <x:row r="86" ht="22.5" customHeight="1">
      <x:c r="A86" s="61" t="str">
        <x:v>Eigene Daten</x:v>
      </x:c>
      <x:c r="B86" s="58"/>
      <x:c r="C86" s="58"/>
      <x:c r="D86" s="58"/>
      <x:c r="E86" s="58"/>
      <x:c r="F86" s="125"/>
      <x:c r="G86" s="58"/>
      <x:c r="H86" s="58"/>
      <x:c r="I86" s="58"/>
      <x:c r="J86" s="58"/>
      <x:c r="K86" s="58"/>
      <x:c r="L86" s="58"/>
      <x:c r="M86" s="58"/>
      <x:c r="N86" s="58"/>
      <x:c r="O86" s="58"/>
      <x:c r="P86" s="58"/>
      <x:c r="Q86" s="58"/>
      <x:c r="R86" s="58"/>
      <x:c r="S86" s="58"/>
      <x:c r="T86" s="58"/>
      <x:c r="U86" s="58"/>
      <x:c r="V86" s="58"/>
      <x:c r="W86" s="58"/>
      <x:c r="X86" s="58"/>
      <x:c r="Y86" s="58"/>
      <x:c r="Z86" s="123" t="str">
        <x:f>IF(B86="","",IF(X86&lt;&gt;"",X86,IF(OR(P86&lt;&gt;"",Q86&lt;&gt;"",R86&lt;&gt;""),"Google Ads",IF(S86&lt;&gt;"","Microsoft Ads",IF(W86&lt;&gt;"",IFERROR(INDEX('MESSPLAN'!$E$7:$E$106,MATCH(W86,'MESSPLAN'!$C$7:$C$106,0)),"Direct/Unbekannt"),IF(K86&lt;&gt;"",K86,IF(J86&lt;&gt;"",J86,IF(T86&lt;&gt;"",T86,"Direct/Unbekannt"))))))))</x:f>
      </x:c>
      <x:c r="AA86" s="123" t="str">
        <x:f>IF(B86="","",IF(W86&lt;&gt;"",IFERROR(INDEX('MESSPLAN'!$D$7:$D$106,MATCH(W86,'MESSPLAN'!$C$7:$C$106,0)),"Sonstige"),IF(OR(Z86="Google Ads",Z86="Google Organic",Z86="Google Maps"),"Google",IF(OR(U86&lt;&gt;"",T86="ChatGPT/KI-Suche"),"KI","Sonstige"))))</x:f>
      </x:c>
      <x:c r="AB86" s="123" t="str">
        <x:f>IF(B86="","",IF(X86&lt;&gt;"","manuell",IF(OR(P86&lt;&gt;"",Q86&lt;&gt;"",R86&lt;&gt;"",S86&lt;&gt;""),"click_id",IF(W86&lt;&gt;"","signal_id",IF(OR(K86&lt;&gt;"",L86&lt;&gt;"",M86&lt;&gt;""),"utm",IF(J86&lt;&gt;"","referrer",IF(T86&lt;&gt;"","selbstauskunft","unbekannt")))))))</x:f>
      </x:c>
      <x:c r="AC86" s="123" t="str">
        <x:f>IF(B86="","",IF(OR(T86="ChatGPT/KI-Suche",U86&lt;&gt;""),"Ja","Nein"))</x:f>
      </x:c>
      <x:c r="AD86" s="127" t="str">
        <x:f>IF(F86="","",DATE(YEAR(F86),MONTH(F86),1))</x:f>
      </x:c>
      <x:c r="AE86" s="123" t="str">
        <x:f>IF(B86="","",IF(G86="booking_start","Nicht zulässig",IF(OR(C86="",F86="",G86=""),"Prüfen",IF(COUNTIFS($A$7:$A$306,A86,$B$7:$B$306,B86)&gt;1,"Lead-ID prüfen","Bereit"))))</x:f>
      </x:c>
      <x:c r="AF86" s="123" t="str">
        <x:f>IF(B86="","",ROW()-6)</x:f>
      </x:c>
    </x:row>
    <x:row r="87" ht="22.5" customHeight="1">
      <x:c r="A87" s="61" t="str">
        <x:v>Eigene Daten</x:v>
      </x:c>
      <x:c r="B87" s="58"/>
      <x:c r="C87" s="58"/>
      <x:c r="D87" s="58"/>
      <x:c r="E87" s="58"/>
      <x:c r="F87" s="125"/>
      <x:c r="G87" s="58"/>
      <x:c r="H87" s="58"/>
      <x:c r="I87" s="58"/>
      <x:c r="J87" s="58"/>
      <x:c r="K87" s="58"/>
      <x:c r="L87" s="58"/>
      <x:c r="M87" s="58"/>
      <x:c r="N87" s="58"/>
      <x:c r="O87" s="58"/>
      <x:c r="P87" s="58"/>
      <x:c r="Q87" s="58"/>
      <x:c r="R87" s="58"/>
      <x:c r="S87" s="58"/>
      <x:c r="T87" s="58"/>
      <x:c r="U87" s="58"/>
      <x:c r="V87" s="58"/>
      <x:c r="W87" s="58"/>
      <x:c r="X87" s="58"/>
      <x:c r="Y87" s="58"/>
      <x:c r="Z87" s="123" t="str">
        <x:f>IF(B87="","",IF(X87&lt;&gt;"",X87,IF(OR(P87&lt;&gt;"",Q87&lt;&gt;"",R87&lt;&gt;""),"Google Ads",IF(S87&lt;&gt;"","Microsoft Ads",IF(W87&lt;&gt;"",IFERROR(INDEX('MESSPLAN'!$E$7:$E$106,MATCH(W87,'MESSPLAN'!$C$7:$C$106,0)),"Direct/Unbekannt"),IF(K87&lt;&gt;"",K87,IF(J87&lt;&gt;"",J87,IF(T87&lt;&gt;"",T87,"Direct/Unbekannt"))))))))</x:f>
      </x:c>
      <x:c r="AA87" s="123" t="str">
        <x:f>IF(B87="","",IF(W87&lt;&gt;"",IFERROR(INDEX('MESSPLAN'!$D$7:$D$106,MATCH(W87,'MESSPLAN'!$C$7:$C$106,0)),"Sonstige"),IF(OR(Z87="Google Ads",Z87="Google Organic",Z87="Google Maps"),"Google",IF(OR(U87&lt;&gt;"",T87="ChatGPT/KI-Suche"),"KI","Sonstige"))))</x:f>
      </x:c>
      <x:c r="AB87" s="123" t="str">
        <x:f>IF(B87="","",IF(X87&lt;&gt;"","manuell",IF(OR(P87&lt;&gt;"",Q87&lt;&gt;"",R87&lt;&gt;"",S87&lt;&gt;""),"click_id",IF(W87&lt;&gt;"","signal_id",IF(OR(K87&lt;&gt;"",L87&lt;&gt;"",M87&lt;&gt;""),"utm",IF(J87&lt;&gt;"","referrer",IF(T87&lt;&gt;"","selbstauskunft","unbekannt")))))))</x:f>
      </x:c>
      <x:c r="AC87" s="123" t="str">
        <x:f>IF(B87="","",IF(OR(T87="ChatGPT/KI-Suche",U87&lt;&gt;""),"Ja","Nein"))</x:f>
      </x:c>
      <x:c r="AD87" s="127" t="str">
        <x:f>IF(F87="","",DATE(YEAR(F87),MONTH(F87),1))</x:f>
      </x:c>
      <x:c r="AE87" s="123" t="str">
        <x:f>IF(B87="","",IF(G87="booking_start","Nicht zulässig",IF(OR(C87="",F87="",G87=""),"Prüfen",IF(COUNTIFS($A$7:$A$306,A87,$B$7:$B$306,B87)&gt;1,"Lead-ID prüfen","Bereit"))))</x:f>
      </x:c>
      <x:c r="AF87" s="123" t="str">
        <x:f>IF(B87="","",ROW()-6)</x:f>
      </x:c>
    </x:row>
    <x:row r="88" ht="22.5" customHeight="1">
      <x:c r="A88" s="61" t="str">
        <x:v>Eigene Daten</x:v>
      </x:c>
      <x:c r="B88" s="58"/>
      <x:c r="C88" s="58"/>
      <x:c r="D88" s="58"/>
      <x:c r="E88" s="58"/>
      <x:c r="F88" s="125"/>
      <x:c r="G88" s="58"/>
      <x:c r="H88" s="58"/>
      <x:c r="I88" s="58"/>
      <x:c r="J88" s="58"/>
      <x:c r="K88" s="58"/>
      <x:c r="L88" s="58"/>
      <x:c r="M88" s="58"/>
      <x:c r="N88" s="58"/>
      <x:c r="O88" s="58"/>
      <x:c r="P88" s="58"/>
      <x:c r="Q88" s="58"/>
      <x:c r="R88" s="58"/>
      <x:c r="S88" s="58"/>
      <x:c r="T88" s="58"/>
      <x:c r="U88" s="58"/>
      <x:c r="V88" s="58"/>
      <x:c r="W88" s="58"/>
      <x:c r="X88" s="58"/>
      <x:c r="Y88" s="58"/>
      <x:c r="Z88" s="123" t="str">
        <x:f>IF(B88="","",IF(X88&lt;&gt;"",X88,IF(OR(P88&lt;&gt;"",Q88&lt;&gt;"",R88&lt;&gt;""),"Google Ads",IF(S88&lt;&gt;"","Microsoft Ads",IF(W88&lt;&gt;"",IFERROR(INDEX('MESSPLAN'!$E$7:$E$106,MATCH(W88,'MESSPLAN'!$C$7:$C$106,0)),"Direct/Unbekannt"),IF(K88&lt;&gt;"",K88,IF(J88&lt;&gt;"",J88,IF(T88&lt;&gt;"",T88,"Direct/Unbekannt"))))))))</x:f>
      </x:c>
      <x:c r="AA88" s="123" t="str">
        <x:f>IF(B88="","",IF(W88&lt;&gt;"",IFERROR(INDEX('MESSPLAN'!$D$7:$D$106,MATCH(W88,'MESSPLAN'!$C$7:$C$106,0)),"Sonstige"),IF(OR(Z88="Google Ads",Z88="Google Organic",Z88="Google Maps"),"Google",IF(OR(U88&lt;&gt;"",T88="ChatGPT/KI-Suche"),"KI","Sonstige"))))</x:f>
      </x:c>
      <x:c r="AB88" s="123" t="str">
        <x:f>IF(B88="","",IF(X88&lt;&gt;"","manuell",IF(OR(P88&lt;&gt;"",Q88&lt;&gt;"",R88&lt;&gt;"",S88&lt;&gt;""),"click_id",IF(W88&lt;&gt;"","signal_id",IF(OR(K88&lt;&gt;"",L88&lt;&gt;"",M88&lt;&gt;""),"utm",IF(J88&lt;&gt;"","referrer",IF(T88&lt;&gt;"","selbstauskunft","unbekannt")))))))</x:f>
      </x:c>
      <x:c r="AC88" s="123" t="str">
        <x:f>IF(B88="","",IF(OR(T88="ChatGPT/KI-Suche",U88&lt;&gt;""),"Ja","Nein"))</x:f>
      </x:c>
      <x:c r="AD88" s="127" t="str">
        <x:f>IF(F88="","",DATE(YEAR(F88),MONTH(F88),1))</x:f>
      </x:c>
      <x:c r="AE88" s="123" t="str">
        <x:f>IF(B88="","",IF(G88="booking_start","Nicht zulässig",IF(OR(C88="",F88="",G88=""),"Prüfen",IF(COUNTIFS($A$7:$A$306,A88,$B$7:$B$306,B88)&gt;1,"Lead-ID prüfen","Bereit"))))</x:f>
      </x:c>
      <x:c r="AF88" s="123" t="str">
        <x:f>IF(B88="","",ROW()-6)</x:f>
      </x:c>
    </x:row>
    <x:row r="89" ht="22.5" customHeight="1">
      <x:c r="A89" s="61" t="str">
        <x:v>Eigene Daten</x:v>
      </x:c>
      <x:c r="B89" s="58"/>
      <x:c r="C89" s="58"/>
      <x:c r="D89" s="58"/>
      <x:c r="E89" s="58"/>
      <x:c r="F89" s="125"/>
      <x:c r="G89" s="58"/>
      <x:c r="H89" s="58"/>
      <x:c r="I89" s="58"/>
      <x:c r="J89" s="58"/>
      <x:c r="K89" s="58"/>
      <x:c r="L89" s="58"/>
      <x:c r="M89" s="58"/>
      <x:c r="N89" s="58"/>
      <x:c r="O89" s="58"/>
      <x:c r="P89" s="58"/>
      <x:c r="Q89" s="58"/>
      <x:c r="R89" s="58"/>
      <x:c r="S89" s="58"/>
      <x:c r="T89" s="58"/>
      <x:c r="U89" s="58"/>
      <x:c r="V89" s="58"/>
      <x:c r="W89" s="58"/>
      <x:c r="X89" s="58"/>
      <x:c r="Y89" s="58"/>
      <x:c r="Z89" s="123" t="str">
        <x:f>IF(B89="","",IF(X89&lt;&gt;"",X89,IF(OR(P89&lt;&gt;"",Q89&lt;&gt;"",R89&lt;&gt;""),"Google Ads",IF(S89&lt;&gt;"","Microsoft Ads",IF(W89&lt;&gt;"",IFERROR(INDEX('MESSPLAN'!$E$7:$E$106,MATCH(W89,'MESSPLAN'!$C$7:$C$106,0)),"Direct/Unbekannt"),IF(K89&lt;&gt;"",K89,IF(J89&lt;&gt;"",J89,IF(T89&lt;&gt;"",T89,"Direct/Unbekannt"))))))))</x:f>
      </x:c>
      <x:c r="AA89" s="123" t="str">
        <x:f>IF(B89="","",IF(W89&lt;&gt;"",IFERROR(INDEX('MESSPLAN'!$D$7:$D$106,MATCH(W89,'MESSPLAN'!$C$7:$C$106,0)),"Sonstige"),IF(OR(Z89="Google Ads",Z89="Google Organic",Z89="Google Maps"),"Google",IF(OR(U89&lt;&gt;"",T89="ChatGPT/KI-Suche"),"KI","Sonstige"))))</x:f>
      </x:c>
      <x:c r="AB89" s="123" t="str">
        <x:f>IF(B89="","",IF(X89&lt;&gt;"","manuell",IF(OR(P89&lt;&gt;"",Q89&lt;&gt;"",R89&lt;&gt;"",S89&lt;&gt;""),"click_id",IF(W89&lt;&gt;"","signal_id",IF(OR(K89&lt;&gt;"",L89&lt;&gt;"",M89&lt;&gt;""),"utm",IF(J89&lt;&gt;"","referrer",IF(T89&lt;&gt;"","selbstauskunft","unbekannt")))))))</x:f>
      </x:c>
      <x:c r="AC89" s="123" t="str">
        <x:f>IF(B89="","",IF(OR(T89="ChatGPT/KI-Suche",U89&lt;&gt;""),"Ja","Nein"))</x:f>
      </x:c>
      <x:c r="AD89" s="127" t="str">
        <x:f>IF(F89="","",DATE(YEAR(F89),MONTH(F89),1))</x:f>
      </x:c>
      <x:c r="AE89" s="123" t="str">
        <x:f>IF(B89="","",IF(G89="booking_start","Nicht zulässig",IF(OR(C89="",F89="",G89=""),"Prüfen",IF(COUNTIFS($A$7:$A$306,A89,$B$7:$B$306,B89)&gt;1,"Lead-ID prüfen","Bereit"))))</x:f>
      </x:c>
      <x:c r="AF89" s="123" t="str">
        <x:f>IF(B89="","",ROW()-6)</x:f>
      </x:c>
    </x:row>
    <x:row r="90" ht="22.5" customHeight="1">
      <x:c r="A90" s="61" t="str">
        <x:v>Eigene Daten</x:v>
      </x:c>
      <x:c r="B90" s="58"/>
      <x:c r="C90" s="58"/>
      <x:c r="D90" s="58"/>
      <x:c r="E90" s="58"/>
      <x:c r="F90" s="125"/>
      <x:c r="G90" s="58"/>
      <x:c r="H90" s="58"/>
      <x:c r="I90" s="58"/>
      <x:c r="J90" s="58"/>
      <x:c r="K90" s="58"/>
      <x:c r="L90" s="58"/>
      <x:c r="M90" s="58"/>
      <x:c r="N90" s="58"/>
      <x:c r="O90" s="58"/>
      <x:c r="P90" s="58"/>
      <x:c r="Q90" s="58"/>
      <x:c r="R90" s="58"/>
      <x:c r="S90" s="58"/>
      <x:c r="T90" s="58"/>
      <x:c r="U90" s="58"/>
      <x:c r="V90" s="58"/>
      <x:c r="W90" s="58"/>
      <x:c r="X90" s="58"/>
      <x:c r="Y90" s="58"/>
      <x:c r="Z90" s="123" t="str">
        <x:f>IF(B90="","",IF(X90&lt;&gt;"",X90,IF(OR(P90&lt;&gt;"",Q90&lt;&gt;"",R90&lt;&gt;""),"Google Ads",IF(S90&lt;&gt;"","Microsoft Ads",IF(W90&lt;&gt;"",IFERROR(INDEX('MESSPLAN'!$E$7:$E$106,MATCH(W90,'MESSPLAN'!$C$7:$C$106,0)),"Direct/Unbekannt"),IF(K90&lt;&gt;"",K90,IF(J90&lt;&gt;"",J90,IF(T90&lt;&gt;"",T90,"Direct/Unbekannt"))))))))</x:f>
      </x:c>
      <x:c r="AA90" s="123" t="str">
        <x:f>IF(B90="","",IF(W90&lt;&gt;"",IFERROR(INDEX('MESSPLAN'!$D$7:$D$106,MATCH(W90,'MESSPLAN'!$C$7:$C$106,0)),"Sonstige"),IF(OR(Z90="Google Ads",Z90="Google Organic",Z90="Google Maps"),"Google",IF(OR(U90&lt;&gt;"",T90="ChatGPT/KI-Suche"),"KI","Sonstige"))))</x:f>
      </x:c>
      <x:c r="AB90" s="123" t="str">
        <x:f>IF(B90="","",IF(X90&lt;&gt;"","manuell",IF(OR(P90&lt;&gt;"",Q90&lt;&gt;"",R90&lt;&gt;"",S90&lt;&gt;""),"click_id",IF(W90&lt;&gt;"","signal_id",IF(OR(K90&lt;&gt;"",L90&lt;&gt;"",M90&lt;&gt;""),"utm",IF(J90&lt;&gt;"","referrer",IF(T90&lt;&gt;"","selbstauskunft","unbekannt")))))))</x:f>
      </x:c>
      <x:c r="AC90" s="123" t="str">
        <x:f>IF(B90="","",IF(OR(T90="ChatGPT/KI-Suche",U90&lt;&gt;""),"Ja","Nein"))</x:f>
      </x:c>
      <x:c r="AD90" s="127" t="str">
        <x:f>IF(F90="","",DATE(YEAR(F90),MONTH(F90),1))</x:f>
      </x:c>
      <x:c r="AE90" s="123" t="str">
        <x:f>IF(B90="","",IF(G90="booking_start","Nicht zulässig",IF(OR(C90="",F90="",G90=""),"Prüfen",IF(COUNTIFS($A$7:$A$306,A90,$B$7:$B$306,B90)&gt;1,"Lead-ID prüfen","Bereit"))))</x:f>
      </x:c>
      <x:c r="AF90" s="123" t="str">
        <x:f>IF(B90="","",ROW()-6)</x:f>
      </x:c>
    </x:row>
    <x:row r="91" ht="22.5" customHeight="1">
      <x:c r="A91" s="61" t="str">
        <x:v>Eigene Daten</x:v>
      </x:c>
      <x:c r="B91" s="58"/>
      <x:c r="C91" s="58"/>
      <x:c r="D91" s="58"/>
      <x:c r="E91" s="58"/>
      <x:c r="F91" s="125"/>
      <x:c r="G91" s="58"/>
      <x:c r="H91" s="58"/>
      <x:c r="I91" s="58"/>
      <x:c r="J91" s="58"/>
      <x:c r="K91" s="58"/>
      <x:c r="L91" s="58"/>
      <x:c r="M91" s="58"/>
      <x:c r="N91" s="58"/>
      <x:c r="O91" s="58"/>
      <x:c r="P91" s="58"/>
      <x:c r="Q91" s="58"/>
      <x:c r="R91" s="58"/>
      <x:c r="S91" s="58"/>
      <x:c r="T91" s="58"/>
      <x:c r="U91" s="58"/>
      <x:c r="V91" s="58"/>
      <x:c r="W91" s="58"/>
      <x:c r="X91" s="58"/>
      <x:c r="Y91" s="58"/>
      <x:c r="Z91" s="123" t="str">
        <x:f>IF(B91="","",IF(X91&lt;&gt;"",X91,IF(OR(P91&lt;&gt;"",Q91&lt;&gt;"",R91&lt;&gt;""),"Google Ads",IF(S91&lt;&gt;"","Microsoft Ads",IF(W91&lt;&gt;"",IFERROR(INDEX('MESSPLAN'!$E$7:$E$106,MATCH(W91,'MESSPLAN'!$C$7:$C$106,0)),"Direct/Unbekannt"),IF(K91&lt;&gt;"",K91,IF(J91&lt;&gt;"",J91,IF(T91&lt;&gt;"",T91,"Direct/Unbekannt"))))))))</x:f>
      </x:c>
      <x:c r="AA91" s="123" t="str">
        <x:f>IF(B91="","",IF(W91&lt;&gt;"",IFERROR(INDEX('MESSPLAN'!$D$7:$D$106,MATCH(W91,'MESSPLAN'!$C$7:$C$106,0)),"Sonstige"),IF(OR(Z91="Google Ads",Z91="Google Organic",Z91="Google Maps"),"Google",IF(OR(U91&lt;&gt;"",T91="ChatGPT/KI-Suche"),"KI","Sonstige"))))</x:f>
      </x:c>
      <x:c r="AB91" s="123" t="str">
        <x:f>IF(B91="","",IF(X91&lt;&gt;"","manuell",IF(OR(P91&lt;&gt;"",Q91&lt;&gt;"",R91&lt;&gt;"",S91&lt;&gt;""),"click_id",IF(W91&lt;&gt;"","signal_id",IF(OR(K91&lt;&gt;"",L91&lt;&gt;"",M91&lt;&gt;""),"utm",IF(J91&lt;&gt;"","referrer",IF(T91&lt;&gt;"","selbstauskunft","unbekannt")))))))</x:f>
      </x:c>
      <x:c r="AC91" s="123" t="str">
        <x:f>IF(B91="","",IF(OR(T91="ChatGPT/KI-Suche",U91&lt;&gt;""),"Ja","Nein"))</x:f>
      </x:c>
      <x:c r="AD91" s="127" t="str">
        <x:f>IF(F91="","",DATE(YEAR(F91),MONTH(F91),1))</x:f>
      </x:c>
      <x:c r="AE91" s="123" t="str">
        <x:f>IF(B91="","",IF(G91="booking_start","Nicht zulässig",IF(OR(C91="",F91="",G91=""),"Prüfen",IF(COUNTIFS($A$7:$A$306,A91,$B$7:$B$306,B91)&gt;1,"Lead-ID prüfen","Bereit"))))</x:f>
      </x:c>
      <x:c r="AF91" s="123" t="str">
        <x:f>IF(B91="","",ROW()-6)</x:f>
      </x:c>
    </x:row>
    <x:row r="92" ht="22.5" customHeight="1">
      <x:c r="A92" s="61" t="str">
        <x:v>Eigene Daten</x:v>
      </x:c>
      <x:c r="B92" s="58"/>
      <x:c r="C92" s="58"/>
      <x:c r="D92" s="58"/>
      <x:c r="E92" s="58"/>
      <x:c r="F92" s="125"/>
      <x:c r="G92" s="58"/>
      <x:c r="H92" s="58"/>
      <x:c r="I92" s="58"/>
      <x:c r="J92" s="58"/>
      <x:c r="K92" s="58"/>
      <x:c r="L92" s="58"/>
      <x:c r="M92" s="58"/>
      <x:c r="N92" s="58"/>
      <x:c r="O92" s="58"/>
      <x:c r="P92" s="58"/>
      <x:c r="Q92" s="58"/>
      <x:c r="R92" s="58"/>
      <x:c r="S92" s="58"/>
      <x:c r="T92" s="58"/>
      <x:c r="U92" s="58"/>
      <x:c r="V92" s="58"/>
      <x:c r="W92" s="58"/>
      <x:c r="X92" s="58"/>
      <x:c r="Y92" s="58"/>
      <x:c r="Z92" s="123" t="str">
        <x:f>IF(B92="","",IF(X92&lt;&gt;"",X92,IF(OR(P92&lt;&gt;"",Q92&lt;&gt;"",R92&lt;&gt;""),"Google Ads",IF(S92&lt;&gt;"","Microsoft Ads",IF(W92&lt;&gt;"",IFERROR(INDEX('MESSPLAN'!$E$7:$E$106,MATCH(W92,'MESSPLAN'!$C$7:$C$106,0)),"Direct/Unbekannt"),IF(K92&lt;&gt;"",K92,IF(J92&lt;&gt;"",J92,IF(T92&lt;&gt;"",T92,"Direct/Unbekannt"))))))))</x:f>
      </x:c>
      <x:c r="AA92" s="123" t="str">
        <x:f>IF(B92="","",IF(W92&lt;&gt;"",IFERROR(INDEX('MESSPLAN'!$D$7:$D$106,MATCH(W92,'MESSPLAN'!$C$7:$C$106,0)),"Sonstige"),IF(OR(Z92="Google Ads",Z92="Google Organic",Z92="Google Maps"),"Google",IF(OR(U92&lt;&gt;"",T92="ChatGPT/KI-Suche"),"KI","Sonstige"))))</x:f>
      </x:c>
      <x:c r="AB92" s="123" t="str">
        <x:f>IF(B92="","",IF(X92&lt;&gt;"","manuell",IF(OR(P92&lt;&gt;"",Q92&lt;&gt;"",R92&lt;&gt;"",S92&lt;&gt;""),"click_id",IF(W92&lt;&gt;"","signal_id",IF(OR(K92&lt;&gt;"",L92&lt;&gt;"",M92&lt;&gt;""),"utm",IF(J92&lt;&gt;"","referrer",IF(T92&lt;&gt;"","selbstauskunft","unbekannt")))))))</x:f>
      </x:c>
      <x:c r="AC92" s="123" t="str">
        <x:f>IF(B92="","",IF(OR(T92="ChatGPT/KI-Suche",U92&lt;&gt;""),"Ja","Nein"))</x:f>
      </x:c>
      <x:c r="AD92" s="127" t="str">
        <x:f>IF(F92="","",DATE(YEAR(F92),MONTH(F92),1))</x:f>
      </x:c>
      <x:c r="AE92" s="123" t="str">
        <x:f>IF(B92="","",IF(G92="booking_start","Nicht zulässig",IF(OR(C92="",F92="",G92=""),"Prüfen",IF(COUNTIFS($A$7:$A$306,A92,$B$7:$B$306,B92)&gt;1,"Lead-ID prüfen","Bereit"))))</x:f>
      </x:c>
      <x:c r="AF92" s="123" t="str">
        <x:f>IF(B92="","",ROW()-6)</x:f>
      </x:c>
    </x:row>
    <x:row r="93" ht="22.5" customHeight="1">
      <x:c r="A93" s="61" t="str">
        <x:v>Eigene Daten</x:v>
      </x:c>
      <x:c r="B93" s="58"/>
      <x:c r="C93" s="58"/>
      <x:c r="D93" s="58"/>
      <x:c r="E93" s="58"/>
      <x:c r="F93" s="125"/>
      <x:c r="G93" s="58"/>
      <x:c r="H93" s="58"/>
      <x:c r="I93" s="58"/>
      <x:c r="J93" s="58"/>
      <x:c r="K93" s="58"/>
      <x:c r="L93" s="58"/>
      <x:c r="M93" s="58"/>
      <x:c r="N93" s="58"/>
      <x:c r="O93" s="58"/>
      <x:c r="P93" s="58"/>
      <x:c r="Q93" s="58"/>
      <x:c r="R93" s="58"/>
      <x:c r="S93" s="58"/>
      <x:c r="T93" s="58"/>
      <x:c r="U93" s="58"/>
      <x:c r="V93" s="58"/>
      <x:c r="W93" s="58"/>
      <x:c r="X93" s="58"/>
      <x:c r="Y93" s="58"/>
      <x:c r="Z93" s="123" t="str">
        <x:f>IF(B93="","",IF(X93&lt;&gt;"",X93,IF(OR(P93&lt;&gt;"",Q93&lt;&gt;"",R93&lt;&gt;""),"Google Ads",IF(S93&lt;&gt;"","Microsoft Ads",IF(W93&lt;&gt;"",IFERROR(INDEX('MESSPLAN'!$E$7:$E$106,MATCH(W93,'MESSPLAN'!$C$7:$C$106,0)),"Direct/Unbekannt"),IF(K93&lt;&gt;"",K93,IF(J93&lt;&gt;"",J93,IF(T93&lt;&gt;"",T93,"Direct/Unbekannt"))))))))</x:f>
      </x:c>
      <x:c r="AA93" s="123" t="str">
        <x:f>IF(B93="","",IF(W93&lt;&gt;"",IFERROR(INDEX('MESSPLAN'!$D$7:$D$106,MATCH(W93,'MESSPLAN'!$C$7:$C$106,0)),"Sonstige"),IF(OR(Z93="Google Ads",Z93="Google Organic",Z93="Google Maps"),"Google",IF(OR(U93&lt;&gt;"",T93="ChatGPT/KI-Suche"),"KI","Sonstige"))))</x:f>
      </x:c>
      <x:c r="AB93" s="123" t="str">
        <x:f>IF(B93="","",IF(X93&lt;&gt;"","manuell",IF(OR(P93&lt;&gt;"",Q93&lt;&gt;"",R93&lt;&gt;"",S93&lt;&gt;""),"click_id",IF(W93&lt;&gt;"","signal_id",IF(OR(K93&lt;&gt;"",L93&lt;&gt;"",M93&lt;&gt;""),"utm",IF(J93&lt;&gt;"","referrer",IF(T93&lt;&gt;"","selbstauskunft","unbekannt")))))))</x:f>
      </x:c>
      <x:c r="AC93" s="123" t="str">
        <x:f>IF(B93="","",IF(OR(T93="ChatGPT/KI-Suche",U93&lt;&gt;""),"Ja","Nein"))</x:f>
      </x:c>
      <x:c r="AD93" s="127" t="str">
        <x:f>IF(F93="","",DATE(YEAR(F93),MONTH(F93),1))</x:f>
      </x:c>
      <x:c r="AE93" s="123" t="str">
        <x:f>IF(B93="","",IF(G93="booking_start","Nicht zulässig",IF(OR(C93="",F93="",G93=""),"Prüfen",IF(COUNTIFS($A$7:$A$306,A93,$B$7:$B$306,B93)&gt;1,"Lead-ID prüfen","Bereit"))))</x:f>
      </x:c>
      <x:c r="AF93" s="123" t="str">
        <x:f>IF(B93="","",ROW()-6)</x:f>
      </x:c>
    </x:row>
    <x:row r="94" ht="22.5" customHeight="1">
      <x:c r="A94" s="61" t="str">
        <x:v>Eigene Daten</x:v>
      </x:c>
      <x:c r="B94" s="58"/>
      <x:c r="C94" s="58"/>
      <x:c r="D94" s="58"/>
      <x:c r="E94" s="58"/>
      <x:c r="F94" s="125"/>
      <x:c r="G94" s="58"/>
      <x:c r="H94" s="58"/>
      <x:c r="I94" s="58"/>
      <x:c r="J94" s="58"/>
      <x:c r="K94" s="58"/>
      <x:c r="L94" s="58"/>
      <x:c r="M94" s="58"/>
      <x:c r="N94" s="58"/>
      <x:c r="O94" s="58"/>
      <x:c r="P94" s="58"/>
      <x:c r="Q94" s="58"/>
      <x:c r="R94" s="58"/>
      <x:c r="S94" s="58"/>
      <x:c r="T94" s="58"/>
      <x:c r="U94" s="58"/>
      <x:c r="V94" s="58"/>
      <x:c r="W94" s="58"/>
      <x:c r="X94" s="58"/>
      <x:c r="Y94" s="58"/>
      <x:c r="Z94" s="123" t="str">
        <x:f>IF(B94="","",IF(X94&lt;&gt;"",X94,IF(OR(P94&lt;&gt;"",Q94&lt;&gt;"",R94&lt;&gt;""),"Google Ads",IF(S94&lt;&gt;"","Microsoft Ads",IF(W94&lt;&gt;"",IFERROR(INDEX('MESSPLAN'!$E$7:$E$106,MATCH(W94,'MESSPLAN'!$C$7:$C$106,0)),"Direct/Unbekannt"),IF(K94&lt;&gt;"",K94,IF(J94&lt;&gt;"",J94,IF(T94&lt;&gt;"",T94,"Direct/Unbekannt"))))))))</x:f>
      </x:c>
      <x:c r="AA94" s="123" t="str">
        <x:f>IF(B94="","",IF(W94&lt;&gt;"",IFERROR(INDEX('MESSPLAN'!$D$7:$D$106,MATCH(W94,'MESSPLAN'!$C$7:$C$106,0)),"Sonstige"),IF(OR(Z94="Google Ads",Z94="Google Organic",Z94="Google Maps"),"Google",IF(OR(U94&lt;&gt;"",T94="ChatGPT/KI-Suche"),"KI","Sonstige"))))</x:f>
      </x:c>
      <x:c r="AB94" s="123" t="str">
        <x:f>IF(B94="","",IF(X94&lt;&gt;"","manuell",IF(OR(P94&lt;&gt;"",Q94&lt;&gt;"",R94&lt;&gt;"",S94&lt;&gt;""),"click_id",IF(W94&lt;&gt;"","signal_id",IF(OR(K94&lt;&gt;"",L94&lt;&gt;"",M94&lt;&gt;""),"utm",IF(J94&lt;&gt;"","referrer",IF(T94&lt;&gt;"","selbstauskunft","unbekannt")))))))</x:f>
      </x:c>
      <x:c r="AC94" s="123" t="str">
        <x:f>IF(B94="","",IF(OR(T94="ChatGPT/KI-Suche",U94&lt;&gt;""),"Ja","Nein"))</x:f>
      </x:c>
      <x:c r="AD94" s="127" t="str">
        <x:f>IF(F94="","",DATE(YEAR(F94),MONTH(F94),1))</x:f>
      </x:c>
      <x:c r="AE94" s="123" t="str">
        <x:f>IF(B94="","",IF(G94="booking_start","Nicht zulässig",IF(OR(C94="",F94="",G94=""),"Prüfen",IF(COUNTIFS($A$7:$A$306,A94,$B$7:$B$306,B94)&gt;1,"Lead-ID prüfen","Bereit"))))</x:f>
      </x:c>
      <x:c r="AF94" s="123" t="str">
        <x:f>IF(B94="","",ROW()-6)</x:f>
      </x:c>
    </x:row>
    <x:row r="95" ht="22.5" customHeight="1">
      <x:c r="A95" s="61" t="str">
        <x:v>Eigene Daten</x:v>
      </x:c>
      <x:c r="B95" s="58"/>
      <x:c r="C95" s="58"/>
      <x:c r="D95" s="58"/>
      <x:c r="E95" s="58"/>
      <x:c r="F95" s="125"/>
      <x:c r="G95" s="58"/>
      <x:c r="H95" s="58"/>
      <x:c r="I95" s="58"/>
      <x:c r="J95" s="58"/>
      <x:c r="K95" s="58"/>
      <x:c r="L95" s="58"/>
      <x:c r="M95" s="58"/>
      <x:c r="N95" s="58"/>
      <x:c r="O95" s="58"/>
      <x:c r="P95" s="58"/>
      <x:c r="Q95" s="58"/>
      <x:c r="R95" s="58"/>
      <x:c r="S95" s="58"/>
      <x:c r="T95" s="58"/>
      <x:c r="U95" s="58"/>
      <x:c r="V95" s="58"/>
      <x:c r="W95" s="58"/>
      <x:c r="X95" s="58"/>
      <x:c r="Y95" s="58"/>
      <x:c r="Z95" s="123" t="str">
        <x:f>IF(B95="","",IF(X95&lt;&gt;"",X95,IF(OR(P95&lt;&gt;"",Q95&lt;&gt;"",R95&lt;&gt;""),"Google Ads",IF(S95&lt;&gt;"","Microsoft Ads",IF(W95&lt;&gt;"",IFERROR(INDEX('MESSPLAN'!$E$7:$E$106,MATCH(W95,'MESSPLAN'!$C$7:$C$106,0)),"Direct/Unbekannt"),IF(K95&lt;&gt;"",K95,IF(J95&lt;&gt;"",J95,IF(T95&lt;&gt;"",T95,"Direct/Unbekannt"))))))))</x:f>
      </x:c>
      <x:c r="AA95" s="123" t="str">
        <x:f>IF(B95="","",IF(W95&lt;&gt;"",IFERROR(INDEX('MESSPLAN'!$D$7:$D$106,MATCH(W95,'MESSPLAN'!$C$7:$C$106,0)),"Sonstige"),IF(OR(Z95="Google Ads",Z95="Google Organic",Z95="Google Maps"),"Google",IF(OR(U95&lt;&gt;"",T95="ChatGPT/KI-Suche"),"KI","Sonstige"))))</x:f>
      </x:c>
      <x:c r="AB95" s="123" t="str">
        <x:f>IF(B95="","",IF(X95&lt;&gt;"","manuell",IF(OR(P95&lt;&gt;"",Q95&lt;&gt;"",R95&lt;&gt;"",S95&lt;&gt;""),"click_id",IF(W95&lt;&gt;"","signal_id",IF(OR(K95&lt;&gt;"",L95&lt;&gt;"",M95&lt;&gt;""),"utm",IF(J95&lt;&gt;"","referrer",IF(T95&lt;&gt;"","selbstauskunft","unbekannt")))))))</x:f>
      </x:c>
      <x:c r="AC95" s="123" t="str">
        <x:f>IF(B95="","",IF(OR(T95="ChatGPT/KI-Suche",U95&lt;&gt;""),"Ja","Nein"))</x:f>
      </x:c>
      <x:c r="AD95" s="127" t="str">
        <x:f>IF(F95="","",DATE(YEAR(F95),MONTH(F95),1))</x:f>
      </x:c>
      <x:c r="AE95" s="123" t="str">
        <x:f>IF(B95="","",IF(G95="booking_start","Nicht zulässig",IF(OR(C95="",F95="",G95=""),"Prüfen",IF(COUNTIFS($A$7:$A$306,A95,$B$7:$B$306,B95)&gt;1,"Lead-ID prüfen","Bereit"))))</x:f>
      </x:c>
      <x:c r="AF95" s="123" t="str">
        <x:f>IF(B95="","",ROW()-6)</x:f>
      </x:c>
    </x:row>
    <x:row r="96" ht="22.5" customHeight="1">
      <x:c r="A96" s="61" t="str">
        <x:v>Eigene Daten</x:v>
      </x:c>
      <x:c r="B96" s="58"/>
      <x:c r="C96" s="58"/>
      <x:c r="D96" s="58"/>
      <x:c r="E96" s="58"/>
      <x:c r="F96" s="125"/>
      <x:c r="G96" s="58"/>
      <x:c r="H96" s="58"/>
      <x:c r="I96" s="58"/>
      <x:c r="J96" s="58"/>
      <x:c r="K96" s="58"/>
      <x:c r="L96" s="58"/>
      <x:c r="M96" s="58"/>
      <x:c r="N96" s="58"/>
      <x:c r="O96" s="58"/>
      <x:c r="P96" s="58"/>
      <x:c r="Q96" s="58"/>
      <x:c r="R96" s="58"/>
      <x:c r="S96" s="58"/>
      <x:c r="T96" s="58"/>
      <x:c r="U96" s="58"/>
      <x:c r="V96" s="58"/>
      <x:c r="W96" s="58"/>
      <x:c r="X96" s="58"/>
      <x:c r="Y96" s="58"/>
      <x:c r="Z96" s="123" t="str">
        <x:f>IF(B96="","",IF(X96&lt;&gt;"",X96,IF(OR(P96&lt;&gt;"",Q96&lt;&gt;"",R96&lt;&gt;""),"Google Ads",IF(S96&lt;&gt;"","Microsoft Ads",IF(W96&lt;&gt;"",IFERROR(INDEX('MESSPLAN'!$E$7:$E$106,MATCH(W96,'MESSPLAN'!$C$7:$C$106,0)),"Direct/Unbekannt"),IF(K96&lt;&gt;"",K96,IF(J96&lt;&gt;"",J96,IF(T96&lt;&gt;"",T96,"Direct/Unbekannt"))))))))</x:f>
      </x:c>
      <x:c r="AA96" s="123" t="str">
        <x:f>IF(B96="","",IF(W96&lt;&gt;"",IFERROR(INDEX('MESSPLAN'!$D$7:$D$106,MATCH(W96,'MESSPLAN'!$C$7:$C$106,0)),"Sonstige"),IF(OR(Z96="Google Ads",Z96="Google Organic",Z96="Google Maps"),"Google",IF(OR(U96&lt;&gt;"",T96="ChatGPT/KI-Suche"),"KI","Sonstige"))))</x:f>
      </x:c>
      <x:c r="AB96" s="123" t="str">
        <x:f>IF(B96="","",IF(X96&lt;&gt;"","manuell",IF(OR(P96&lt;&gt;"",Q96&lt;&gt;"",R96&lt;&gt;"",S96&lt;&gt;""),"click_id",IF(W96&lt;&gt;"","signal_id",IF(OR(K96&lt;&gt;"",L96&lt;&gt;"",M96&lt;&gt;""),"utm",IF(J96&lt;&gt;"","referrer",IF(T96&lt;&gt;"","selbstauskunft","unbekannt")))))))</x:f>
      </x:c>
      <x:c r="AC96" s="123" t="str">
        <x:f>IF(B96="","",IF(OR(T96="ChatGPT/KI-Suche",U96&lt;&gt;""),"Ja","Nein"))</x:f>
      </x:c>
      <x:c r="AD96" s="127" t="str">
        <x:f>IF(F96="","",DATE(YEAR(F96),MONTH(F96),1))</x:f>
      </x:c>
      <x:c r="AE96" s="123" t="str">
        <x:f>IF(B96="","",IF(G96="booking_start","Nicht zulässig",IF(OR(C96="",F96="",G96=""),"Prüfen",IF(COUNTIFS($A$7:$A$306,A96,$B$7:$B$306,B96)&gt;1,"Lead-ID prüfen","Bereit"))))</x:f>
      </x:c>
      <x:c r="AF96" s="123" t="str">
        <x:f>IF(B96="","",ROW()-6)</x:f>
      </x:c>
    </x:row>
    <x:row r="97" ht="22.5" customHeight="1">
      <x:c r="A97" s="61" t="str">
        <x:v>Eigene Daten</x:v>
      </x:c>
      <x:c r="B97" s="58"/>
      <x:c r="C97" s="58"/>
      <x:c r="D97" s="58"/>
      <x:c r="E97" s="58"/>
      <x:c r="F97" s="125"/>
      <x:c r="G97" s="58"/>
      <x:c r="H97" s="58"/>
      <x:c r="I97" s="58"/>
      <x:c r="J97" s="58"/>
      <x:c r="K97" s="58"/>
      <x:c r="L97" s="58"/>
      <x:c r="M97" s="58"/>
      <x:c r="N97" s="58"/>
      <x:c r="O97" s="58"/>
      <x:c r="P97" s="58"/>
      <x:c r="Q97" s="58"/>
      <x:c r="R97" s="58"/>
      <x:c r="S97" s="58"/>
      <x:c r="T97" s="58"/>
      <x:c r="U97" s="58"/>
      <x:c r="V97" s="58"/>
      <x:c r="W97" s="58"/>
      <x:c r="X97" s="58"/>
      <x:c r="Y97" s="58"/>
      <x:c r="Z97" s="123" t="str">
        <x:f>IF(B97="","",IF(X97&lt;&gt;"",X97,IF(OR(P97&lt;&gt;"",Q97&lt;&gt;"",R97&lt;&gt;""),"Google Ads",IF(S97&lt;&gt;"","Microsoft Ads",IF(W97&lt;&gt;"",IFERROR(INDEX('MESSPLAN'!$E$7:$E$106,MATCH(W97,'MESSPLAN'!$C$7:$C$106,0)),"Direct/Unbekannt"),IF(K97&lt;&gt;"",K97,IF(J97&lt;&gt;"",J97,IF(T97&lt;&gt;"",T97,"Direct/Unbekannt"))))))))</x:f>
      </x:c>
      <x:c r="AA97" s="123" t="str">
        <x:f>IF(B97="","",IF(W97&lt;&gt;"",IFERROR(INDEX('MESSPLAN'!$D$7:$D$106,MATCH(W97,'MESSPLAN'!$C$7:$C$106,0)),"Sonstige"),IF(OR(Z97="Google Ads",Z97="Google Organic",Z97="Google Maps"),"Google",IF(OR(U97&lt;&gt;"",T97="ChatGPT/KI-Suche"),"KI","Sonstige"))))</x:f>
      </x:c>
      <x:c r="AB97" s="123" t="str">
        <x:f>IF(B97="","",IF(X97&lt;&gt;"","manuell",IF(OR(P97&lt;&gt;"",Q97&lt;&gt;"",R97&lt;&gt;"",S97&lt;&gt;""),"click_id",IF(W97&lt;&gt;"","signal_id",IF(OR(K97&lt;&gt;"",L97&lt;&gt;"",M97&lt;&gt;""),"utm",IF(J97&lt;&gt;"","referrer",IF(T97&lt;&gt;"","selbstauskunft","unbekannt")))))))</x:f>
      </x:c>
      <x:c r="AC97" s="123" t="str">
        <x:f>IF(B97="","",IF(OR(T97="ChatGPT/KI-Suche",U97&lt;&gt;""),"Ja","Nein"))</x:f>
      </x:c>
      <x:c r="AD97" s="127" t="str">
        <x:f>IF(F97="","",DATE(YEAR(F97),MONTH(F97),1))</x:f>
      </x:c>
      <x:c r="AE97" s="123" t="str">
        <x:f>IF(B97="","",IF(G97="booking_start","Nicht zulässig",IF(OR(C97="",F97="",G97=""),"Prüfen",IF(COUNTIFS($A$7:$A$306,A97,$B$7:$B$306,B97)&gt;1,"Lead-ID prüfen","Bereit"))))</x:f>
      </x:c>
      <x:c r="AF97" s="123" t="str">
        <x:f>IF(B97="","",ROW()-6)</x:f>
      </x:c>
    </x:row>
    <x:row r="98" ht="22.5" customHeight="1">
      <x:c r="A98" s="61" t="str">
        <x:v>Eigene Daten</x:v>
      </x:c>
      <x:c r="B98" s="58"/>
      <x:c r="C98" s="58"/>
      <x:c r="D98" s="58"/>
      <x:c r="E98" s="58"/>
      <x:c r="F98" s="125"/>
      <x:c r="G98" s="58"/>
      <x:c r="H98" s="58"/>
      <x:c r="I98" s="58"/>
      <x:c r="J98" s="58"/>
      <x:c r="K98" s="58"/>
      <x:c r="L98" s="58"/>
      <x:c r="M98" s="58"/>
      <x:c r="N98" s="58"/>
      <x:c r="O98" s="58"/>
      <x:c r="P98" s="58"/>
      <x:c r="Q98" s="58"/>
      <x:c r="R98" s="58"/>
      <x:c r="S98" s="58"/>
      <x:c r="T98" s="58"/>
      <x:c r="U98" s="58"/>
      <x:c r="V98" s="58"/>
      <x:c r="W98" s="58"/>
      <x:c r="X98" s="58"/>
      <x:c r="Y98" s="58"/>
      <x:c r="Z98" s="123" t="str">
        <x:f>IF(B98="","",IF(X98&lt;&gt;"",X98,IF(OR(P98&lt;&gt;"",Q98&lt;&gt;"",R98&lt;&gt;""),"Google Ads",IF(S98&lt;&gt;"","Microsoft Ads",IF(W98&lt;&gt;"",IFERROR(INDEX('MESSPLAN'!$E$7:$E$106,MATCH(W98,'MESSPLAN'!$C$7:$C$106,0)),"Direct/Unbekannt"),IF(K98&lt;&gt;"",K98,IF(J98&lt;&gt;"",J98,IF(T98&lt;&gt;"",T98,"Direct/Unbekannt"))))))))</x:f>
      </x:c>
      <x:c r="AA98" s="123" t="str">
        <x:f>IF(B98="","",IF(W98&lt;&gt;"",IFERROR(INDEX('MESSPLAN'!$D$7:$D$106,MATCH(W98,'MESSPLAN'!$C$7:$C$106,0)),"Sonstige"),IF(OR(Z98="Google Ads",Z98="Google Organic",Z98="Google Maps"),"Google",IF(OR(U98&lt;&gt;"",T98="ChatGPT/KI-Suche"),"KI","Sonstige"))))</x:f>
      </x:c>
      <x:c r="AB98" s="123" t="str">
        <x:f>IF(B98="","",IF(X98&lt;&gt;"","manuell",IF(OR(P98&lt;&gt;"",Q98&lt;&gt;"",R98&lt;&gt;"",S98&lt;&gt;""),"click_id",IF(W98&lt;&gt;"","signal_id",IF(OR(K98&lt;&gt;"",L98&lt;&gt;"",M98&lt;&gt;""),"utm",IF(J98&lt;&gt;"","referrer",IF(T98&lt;&gt;"","selbstauskunft","unbekannt")))))))</x:f>
      </x:c>
      <x:c r="AC98" s="123" t="str">
        <x:f>IF(B98="","",IF(OR(T98="ChatGPT/KI-Suche",U98&lt;&gt;""),"Ja","Nein"))</x:f>
      </x:c>
      <x:c r="AD98" s="127" t="str">
        <x:f>IF(F98="","",DATE(YEAR(F98),MONTH(F98),1))</x:f>
      </x:c>
      <x:c r="AE98" s="123" t="str">
        <x:f>IF(B98="","",IF(G98="booking_start","Nicht zulässig",IF(OR(C98="",F98="",G98=""),"Prüfen",IF(COUNTIFS($A$7:$A$306,A98,$B$7:$B$306,B98)&gt;1,"Lead-ID prüfen","Bereit"))))</x:f>
      </x:c>
      <x:c r="AF98" s="123" t="str">
        <x:f>IF(B98="","",ROW()-6)</x:f>
      </x:c>
    </x:row>
    <x:row r="99" ht="22.5" customHeight="1">
      <x:c r="A99" s="61" t="str">
        <x:v>Eigene Daten</x:v>
      </x:c>
      <x:c r="B99" s="58"/>
      <x:c r="C99" s="58"/>
      <x:c r="D99" s="58"/>
      <x:c r="E99" s="58"/>
      <x:c r="F99" s="125"/>
      <x:c r="G99" s="58"/>
      <x:c r="H99" s="58"/>
      <x:c r="I99" s="58"/>
      <x:c r="J99" s="58"/>
      <x:c r="K99" s="58"/>
      <x:c r="L99" s="58"/>
      <x:c r="M99" s="58"/>
      <x:c r="N99" s="58"/>
      <x:c r="O99" s="58"/>
      <x:c r="P99" s="58"/>
      <x:c r="Q99" s="58"/>
      <x:c r="R99" s="58"/>
      <x:c r="S99" s="58"/>
      <x:c r="T99" s="58"/>
      <x:c r="U99" s="58"/>
      <x:c r="V99" s="58"/>
      <x:c r="W99" s="58"/>
      <x:c r="X99" s="58"/>
      <x:c r="Y99" s="58"/>
      <x:c r="Z99" s="123" t="str">
        <x:f>IF(B99="","",IF(X99&lt;&gt;"",X99,IF(OR(P99&lt;&gt;"",Q99&lt;&gt;"",R99&lt;&gt;""),"Google Ads",IF(S99&lt;&gt;"","Microsoft Ads",IF(W99&lt;&gt;"",IFERROR(INDEX('MESSPLAN'!$E$7:$E$106,MATCH(W99,'MESSPLAN'!$C$7:$C$106,0)),"Direct/Unbekannt"),IF(K99&lt;&gt;"",K99,IF(J99&lt;&gt;"",J99,IF(T99&lt;&gt;"",T99,"Direct/Unbekannt"))))))))</x:f>
      </x:c>
      <x:c r="AA99" s="123" t="str">
        <x:f>IF(B99="","",IF(W99&lt;&gt;"",IFERROR(INDEX('MESSPLAN'!$D$7:$D$106,MATCH(W99,'MESSPLAN'!$C$7:$C$106,0)),"Sonstige"),IF(OR(Z99="Google Ads",Z99="Google Organic",Z99="Google Maps"),"Google",IF(OR(U99&lt;&gt;"",T99="ChatGPT/KI-Suche"),"KI","Sonstige"))))</x:f>
      </x:c>
      <x:c r="AB99" s="123" t="str">
        <x:f>IF(B99="","",IF(X99&lt;&gt;"","manuell",IF(OR(P99&lt;&gt;"",Q99&lt;&gt;"",R99&lt;&gt;"",S99&lt;&gt;""),"click_id",IF(W99&lt;&gt;"","signal_id",IF(OR(K99&lt;&gt;"",L99&lt;&gt;"",M99&lt;&gt;""),"utm",IF(J99&lt;&gt;"","referrer",IF(T99&lt;&gt;"","selbstauskunft","unbekannt")))))))</x:f>
      </x:c>
      <x:c r="AC99" s="123" t="str">
        <x:f>IF(B99="","",IF(OR(T99="ChatGPT/KI-Suche",U99&lt;&gt;""),"Ja","Nein"))</x:f>
      </x:c>
      <x:c r="AD99" s="127" t="str">
        <x:f>IF(F99="","",DATE(YEAR(F99),MONTH(F99),1))</x:f>
      </x:c>
      <x:c r="AE99" s="123" t="str">
        <x:f>IF(B99="","",IF(G99="booking_start","Nicht zulässig",IF(OR(C99="",F99="",G99=""),"Prüfen",IF(COUNTIFS($A$7:$A$306,A99,$B$7:$B$306,B99)&gt;1,"Lead-ID prüfen","Bereit"))))</x:f>
      </x:c>
      <x:c r="AF99" s="123" t="str">
        <x:f>IF(B99="","",ROW()-6)</x:f>
      </x:c>
    </x:row>
    <x:row r="100" ht="22.5" customHeight="1">
      <x:c r="A100" s="61" t="str">
        <x:v>Eigene Daten</x:v>
      </x:c>
      <x:c r="B100" s="58"/>
      <x:c r="C100" s="58"/>
      <x:c r="D100" s="58"/>
      <x:c r="E100" s="58"/>
      <x:c r="F100" s="125"/>
      <x:c r="G100" s="58"/>
      <x:c r="H100" s="58"/>
      <x:c r="I100" s="58"/>
      <x:c r="J100" s="58"/>
      <x:c r="K100" s="58"/>
      <x:c r="L100" s="58"/>
      <x:c r="M100" s="58"/>
      <x:c r="N100" s="58"/>
      <x:c r="O100" s="58"/>
      <x:c r="P100" s="58"/>
      <x:c r="Q100" s="58"/>
      <x:c r="R100" s="58"/>
      <x:c r="S100" s="58"/>
      <x:c r="T100" s="58"/>
      <x:c r="U100" s="58"/>
      <x:c r="V100" s="58"/>
      <x:c r="W100" s="58"/>
      <x:c r="X100" s="58"/>
      <x:c r="Y100" s="58"/>
      <x:c r="Z100" s="123" t="str">
        <x:f>IF(B100="","",IF(X100&lt;&gt;"",X100,IF(OR(P100&lt;&gt;"",Q100&lt;&gt;"",R100&lt;&gt;""),"Google Ads",IF(S100&lt;&gt;"","Microsoft Ads",IF(W100&lt;&gt;"",IFERROR(INDEX('MESSPLAN'!$E$7:$E$106,MATCH(W100,'MESSPLAN'!$C$7:$C$106,0)),"Direct/Unbekannt"),IF(K100&lt;&gt;"",K100,IF(J100&lt;&gt;"",J100,IF(T100&lt;&gt;"",T100,"Direct/Unbekannt"))))))))</x:f>
      </x:c>
      <x:c r="AA100" s="123" t="str">
        <x:f>IF(B100="","",IF(W100&lt;&gt;"",IFERROR(INDEX('MESSPLAN'!$D$7:$D$106,MATCH(W100,'MESSPLAN'!$C$7:$C$106,0)),"Sonstige"),IF(OR(Z100="Google Ads",Z100="Google Organic",Z100="Google Maps"),"Google",IF(OR(U100&lt;&gt;"",T100="ChatGPT/KI-Suche"),"KI","Sonstige"))))</x:f>
      </x:c>
      <x:c r="AB100" s="123" t="str">
        <x:f>IF(B100="","",IF(X100&lt;&gt;"","manuell",IF(OR(P100&lt;&gt;"",Q100&lt;&gt;"",R100&lt;&gt;"",S100&lt;&gt;""),"click_id",IF(W100&lt;&gt;"","signal_id",IF(OR(K100&lt;&gt;"",L100&lt;&gt;"",M100&lt;&gt;""),"utm",IF(J100&lt;&gt;"","referrer",IF(T100&lt;&gt;"","selbstauskunft","unbekannt")))))))</x:f>
      </x:c>
      <x:c r="AC100" s="123" t="str">
        <x:f>IF(B100="","",IF(OR(T100="ChatGPT/KI-Suche",U100&lt;&gt;""),"Ja","Nein"))</x:f>
      </x:c>
      <x:c r="AD100" s="127" t="str">
        <x:f>IF(F100="","",DATE(YEAR(F100),MONTH(F100),1))</x:f>
      </x:c>
      <x:c r="AE100" s="123" t="str">
        <x:f>IF(B100="","",IF(G100="booking_start","Nicht zulässig",IF(OR(C100="",F100="",G100=""),"Prüfen",IF(COUNTIFS($A$7:$A$306,A100,$B$7:$B$306,B100)&gt;1,"Lead-ID prüfen","Bereit"))))</x:f>
      </x:c>
      <x:c r="AF100" s="123" t="str">
        <x:f>IF(B100="","",ROW()-6)</x:f>
      </x:c>
    </x:row>
    <x:row r="101" ht="22.5" customHeight="1">
      <x:c r="A101" s="61" t="str">
        <x:v>Eigene Daten</x:v>
      </x:c>
      <x:c r="B101" s="58"/>
      <x:c r="C101" s="58"/>
      <x:c r="D101" s="58"/>
      <x:c r="E101" s="58"/>
      <x:c r="F101" s="125"/>
      <x:c r="G101" s="58"/>
      <x:c r="H101" s="58"/>
      <x:c r="I101" s="58"/>
      <x:c r="J101" s="58"/>
      <x:c r="K101" s="58"/>
      <x:c r="L101" s="58"/>
      <x:c r="M101" s="58"/>
      <x:c r="N101" s="58"/>
      <x:c r="O101" s="58"/>
      <x:c r="P101" s="58"/>
      <x:c r="Q101" s="58"/>
      <x:c r="R101" s="58"/>
      <x:c r="S101" s="58"/>
      <x:c r="T101" s="58"/>
      <x:c r="U101" s="58"/>
      <x:c r="V101" s="58"/>
      <x:c r="W101" s="58"/>
      <x:c r="X101" s="58"/>
      <x:c r="Y101" s="58"/>
      <x:c r="Z101" s="123" t="str">
        <x:f>IF(B101="","",IF(X101&lt;&gt;"",X101,IF(OR(P101&lt;&gt;"",Q101&lt;&gt;"",R101&lt;&gt;""),"Google Ads",IF(S101&lt;&gt;"","Microsoft Ads",IF(W101&lt;&gt;"",IFERROR(INDEX('MESSPLAN'!$E$7:$E$106,MATCH(W101,'MESSPLAN'!$C$7:$C$106,0)),"Direct/Unbekannt"),IF(K101&lt;&gt;"",K101,IF(J101&lt;&gt;"",J101,IF(T101&lt;&gt;"",T101,"Direct/Unbekannt"))))))))</x:f>
      </x:c>
      <x:c r="AA101" s="123" t="str">
        <x:f>IF(B101="","",IF(W101&lt;&gt;"",IFERROR(INDEX('MESSPLAN'!$D$7:$D$106,MATCH(W101,'MESSPLAN'!$C$7:$C$106,0)),"Sonstige"),IF(OR(Z101="Google Ads",Z101="Google Organic",Z101="Google Maps"),"Google",IF(OR(U101&lt;&gt;"",T101="ChatGPT/KI-Suche"),"KI","Sonstige"))))</x:f>
      </x:c>
      <x:c r="AB101" s="123" t="str">
        <x:f>IF(B101="","",IF(X101&lt;&gt;"","manuell",IF(OR(P101&lt;&gt;"",Q101&lt;&gt;"",R101&lt;&gt;"",S101&lt;&gt;""),"click_id",IF(W101&lt;&gt;"","signal_id",IF(OR(K101&lt;&gt;"",L101&lt;&gt;"",M101&lt;&gt;""),"utm",IF(J101&lt;&gt;"","referrer",IF(T101&lt;&gt;"","selbstauskunft","unbekannt")))))))</x:f>
      </x:c>
      <x:c r="AC101" s="123" t="str">
        <x:f>IF(B101="","",IF(OR(T101="ChatGPT/KI-Suche",U101&lt;&gt;""),"Ja","Nein"))</x:f>
      </x:c>
      <x:c r="AD101" s="127" t="str">
        <x:f>IF(F101="","",DATE(YEAR(F101),MONTH(F101),1))</x:f>
      </x:c>
      <x:c r="AE101" s="123" t="str">
        <x:f>IF(B101="","",IF(G101="booking_start","Nicht zulässig",IF(OR(C101="",F101="",G101=""),"Prüfen",IF(COUNTIFS($A$7:$A$306,A101,$B$7:$B$306,B101)&gt;1,"Lead-ID prüfen","Bereit"))))</x:f>
      </x:c>
      <x:c r="AF101" s="123" t="str">
        <x:f>IF(B101="","",ROW()-6)</x:f>
      </x:c>
    </x:row>
    <x:row r="102" ht="22.5" customHeight="1">
      <x:c r="A102" s="61" t="str">
        <x:v>Eigene Daten</x:v>
      </x:c>
      <x:c r="B102" s="58"/>
      <x:c r="C102" s="58"/>
      <x:c r="D102" s="58"/>
      <x:c r="E102" s="58"/>
      <x:c r="F102" s="125"/>
      <x:c r="G102" s="58"/>
      <x:c r="H102" s="58"/>
      <x:c r="I102" s="58"/>
      <x:c r="J102" s="58"/>
      <x:c r="K102" s="58"/>
      <x:c r="L102" s="58"/>
      <x:c r="M102" s="58"/>
      <x:c r="N102" s="58"/>
      <x:c r="O102" s="58"/>
      <x:c r="P102" s="58"/>
      <x:c r="Q102" s="58"/>
      <x:c r="R102" s="58"/>
      <x:c r="S102" s="58"/>
      <x:c r="T102" s="58"/>
      <x:c r="U102" s="58"/>
      <x:c r="V102" s="58"/>
      <x:c r="W102" s="58"/>
      <x:c r="X102" s="58"/>
      <x:c r="Y102" s="58"/>
      <x:c r="Z102" s="123" t="str">
        <x:f>IF(B102="","",IF(X102&lt;&gt;"",X102,IF(OR(P102&lt;&gt;"",Q102&lt;&gt;"",R102&lt;&gt;""),"Google Ads",IF(S102&lt;&gt;"","Microsoft Ads",IF(W102&lt;&gt;"",IFERROR(INDEX('MESSPLAN'!$E$7:$E$106,MATCH(W102,'MESSPLAN'!$C$7:$C$106,0)),"Direct/Unbekannt"),IF(K102&lt;&gt;"",K102,IF(J102&lt;&gt;"",J102,IF(T102&lt;&gt;"",T102,"Direct/Unbekannt"))))))))</x:f>
      </x:c>
      <x:c r="AA102" s="123" t="str">
        <x:f>IF(B102="","",IF(W102&lt;&gt;"",IFERROR(INDEX('MESSPLAN'!$D$7:$D$106,MATCH(W102,'MESSPLAN'!$C$7:$C$106,0)),"Sonstige"),IF(OR(Z102="Google Ads",Z102="Google Organic",Z102="Google Maps"),"Google",IF(OR(U102&lt;&gt;"",T102="ChatGPT/KI-Suche"),"KI","Sonstige"))))</x:f>
      </x:c>
      <x:c r="AB102" s="123" t="str">
        <x:f>IF(B102="","",IF(X102&lt;&gt;"","manuell",IF(OR(P102&lt;&gt;"",Q102&lt;&gt;"",R102&lt;&gt;"",S102&lt;&gt;""),"click_id",IF(W102&lt;&gt;"","signal_id",IF(OR(K102&lt;&gt;"",L102&lt;&gt;"",M102&lt;&gt;""),"utm",IF(J102&lt;&gt;"","referrer",IF(T102&lt;&gt;"","selbstauskunft","unbekannt")))))))</x:f>
      </x:c>
      <x:c r="AC102" s="123" t="str">
        <x:f>IF(B102="","",IF(OR(T102="ChatGPT/KI-Suche",U102&lt;&gt;""),"Ja","Nein"))</x:f>
      </x:c>
      <x:c r="AD102" s="127" t="str">
        <x:f>IF(F102="","",DATE(YEAR(F102),MONTH(F102),1))</x:f>
      </x:c>
      <x:c r="AE102" s="123" t="str">
        <x:f>IF(B102="","",IF(G102="booking_start","Nicht zulässig",IF(OR(C102="",F102="",G102=""),"Prüfen",IF(COUNTIFS($A$7:$A$306,A102,$B$7:$B$306,B102)&gt;1,"Lead-ID prüfen","Bereit"))))</x:f>
      </x:c>
      <x:c r="AF102" s="123" t="str">
        <x:f>IF(B102="","",ROW()-6)</x:f>
      </x:c>
    </x:row>
    <x:row r="103" ht="22.5" customHeight="1">
      <x:c r="A103" s="61" t="str">
        <x:v>Eigene Daten</x:v>
      </x:c>
      <x:c r="B103" s="58"/>
      <x:c r="C103" s="58"/>
      <x:c r="D103" s="58"/>
      <x:c r="E103" s="58"/>
      <x:c r="F103" s="125"/>
      <x:c r="G103" s="58"/>
      <x:c r="H103" s="58"/>
      <x:c r="I103" s="58"/>
      <x:c r="J103" s="58"/>
      <x:c r="K103" s="58"/>
      <x:c r="L103" s="58"/>
      <x:c r="M103" s="58"/>
      <x:c r="N103" s="58"/>
      <x:c r="O103" s="58"/>
      <x:c r="P103" s="58"/>
      <x:c r="Q103" s="58"/>
      <x:c r="R103" s="58"/>
      <x:c r="S103" s="58"/>
      <x:c r="T103" s="58"/>
      <x:c r="U103" s="58"/>
      <x:c r="V103" s="58"/>
      <x:c r="W103" s="58"/>
      <x:c r="X103" s="58"/>
      <x:c r="Y103" s="58"/>
      <x:c r="Z103" s="123" t="str">
        <x:f>IF(B103="","",IF(X103&lt;&gt;"",X103,IF(OR(P103&lt;&gt;"",Q103&lt;&gt;"",R103&lt;&gt;""),"Google Ads",IF(S103&lt;&gt;"","Microsoft Ads",IF(W103&lt;&gt;"",IFERROR(INDEX('MESSPLAN'!$E$7:$E$106,MATCH(W103,'MESSPLAN'!$C$7:$C$106,0)),"Direct/Unbekannt"),IF(K103&lt;&gt;"",K103,IF(J103&lt;&gt;"",J103,IF(T103&lt;&gt;"",T103,"Direct/Unbekannt"))))))))</x:f>
      </x:c>
      <x:c r="AA103" s="123" t="str">
        <x:f>IF(B103="","",IF(W103&lt;&gt;"",IFERROR(INDEX('MESSPLAN'!$D$7:$D$106,MATCH(W103,'MESSPLAN'!$C$7:$C$106,0)),"Sonstige"),IF(OR(Z103="Google Ads",Z103="Google Organic",Z103="Google Maps"),"Google",IF(OR(U103&lt;&gt;"",T103="ChatGPT/KI-Suche"),"KI","Sonstige"))))</x:f>
      </x:c>
      <x:c r="AB103" s="123" t="str">
        <x:f>IF(B103="","",IF(X103&lt;&gt;"","manuell",IF(OR(P103&lt;&gt;"",Q103&lt;&gt;"",R103&lt;&gt;"",S103&lt;&gt;""),"click_id",IF(W103&lt;&gt;"","signal_id",IF(OR(K103&lt;&gt;"",L103&lt;&gt;"",M103&lt;&gt;""),"utm",IF(J103&lt;&gt;"","referrer",IF(T103&lt;&gt;"","selbstauskunft","unbekannt")))))))</x:f>
      </x:c>
      <x:c r="AC103" s="123" t="str">
        <x:f>IF(B103="","",IF(OR(T103="ChatGPT/KI-Suche",U103&lt;&gt;""),"Ja","Nein"))</x:f>
      </x:c>
      <x:c r="AD103" s="127" t="str">
        <x:f>IF(F103="","",DATE(YEAR(F103),MONTH(F103),1))</x:f>
      </x:c>
      <x:c r="AE103" s="123" t="str">
        <x:f>IF(B103="","",IF(G103="booking_start","Nicht zulässig",IF(OR(C103="",F103="",G103=""),"Prüfen",IF(COUNTIFS($A$7:$A$306,A103,$B$7:$B$306,B103)&gt;1,"Lead-ID prüfen","Bereit"))))</x:f>
      </x:c>
      <x:c r="AF103" s="123" t="str">
        <x:f>IF(B103="","",ROW()-6)</x:f>
      </x:c>
    </x:row>
    <x:row r="104" ht="22.5" customHeight="1">
      <x:c r="A104" s="61" t="str">
        <x:v>Eigene Daten</x:v>
      </x:c>
      <x:c r="B104" s="58"/>
      <x:c r="C104" s="58"/>
      <x:c r="D104" s="58"/>
      <x:c r="E104" s="58"/>
      <x:c r="F104" s="125"/>
      <x:c r="G104" s="58"/>
      <x:c r="H104" s="58"/>
      <x:c r="I104" s="58"/>
      <x:c r="J104" s="58"/>
      <x:c r="K104" s="58"/>
      <x:c r="L104" s="58"/>
      <x:c r="M104" s="58"/>
      <x:c r="N104" s="58"/>
      <x:c r="O104" s="58"/>
      <x:c r="P104" s="58"/>
      <x:c r="Q104" s="58"/>
      <x:c r="R104" s="58"/>
      <x:c r="S104" s="58"/>
      <x:c r="T104" s="58"/>
      <x:c r="U104" s="58"/>
      <x:c r="V104" s="58"/>
      <x:c r="W104" s="58"/>
      <x:c r="X104" s="58"/>
      <x:c r="Y104" s="58"/>
      <x:c r="Z104" s="123" t="str">
        <x:f>IF(B104="","",IF(X104&lt;&gt;"",X104,IF(OR(P104&lt;&gt;"",Q104&lt;&gt;"",R104&lt;&gt;""),"Google Ads",IF(S104&lt;&gt;"","Microsoft Ads",IF(W104&lt;&gt;"",IFERROR(INDEX('MESSPLAN'!$E$7:$E$106,MATCH(W104,'MESSPLAN'!$C$7:$C$106,0)),"Direct/Unbekannt"),IF(K104&lt;&gt;"",K104,IF(J104&lt;&gt;"",J104,IF(T104&lt;&gt;"",T104,"Direct/Unbekannt"))))))))</x:f>
      </x:c>
      <x:c r="AA104" s="123" t="str">
        <x:f>IF(B104="","",IF(W104&lt;&gt;"",IFERROR(INDEX('MESSPLAN'!$D$7:$D$106,MATCH(W104,'MESSPLAN'!$C$7:$C$106,0)),"Sonstige"),IF(OR(Z104="Google Ads",Z104="Google Organic",Z104="Google Maps"),"Google",IF(OR(U104&lt;&gt;"",T104="ChatGPT/KI-Suche"),"KI","Sonstige"))))</x:f>
      </x:c>
      <x:c r="AB104" s="123" t="str">
        <x:f>IF(B104="","",IF(X104&lt;&gt;"","manuell",IF(OR(P104&lt;&gt;"",Q104&lt;&gt;"",R104&lt;&gt;"",S104&lt;&gt;""),"click_id",IF(W104&lt;&gt;"","signal_id",IF(OR(K104&lt;&gt;"",L104&lt;&gt;"",M104&lt;&gt;""),"utm",IF(J104&lt;&gt;"","referrer",IF(T104&lt;&gt;"","selbstauskunft","unbekannt")))))))</x:f>
      </x:c>
      <x:c r="AC104" s="123" t="str">
        <x:f>IF(B104="","",IF(OR(T104="ChatGPT/KI-Suche",U104&lt;&gt;""),"Ja","Nein"))</x:f>
      </x:c>
      <x:c r="AD104" s="127" t="str">
        <x:f>IF(F104="","",DATE(YEAR(F104),MONTH(F104),1))</x:f>
      </x:c>
      <x:c r="AE104" s="123" t="str">
        <x:f>IF(B104="","",IF(G104="booking_start","Nicht zulässig",IF(OR(C104="",F104="",G104=""),"Prüfen",IF(COUNTIFS($A$7:$A$306,A104,$B$7:$B$306,B104)&gt;1,"Lead-ID prüfen","Bereit"))))</x:f>
      </x:c>
      <x:c r="AF104" s="123" t="str">
        <x:f>IF(B104="","",ROW()-6)</x:f>
      </x:c>
    </x:row>
    <x:row r="105" ht="22.5" customHeight="1">
      <x:c r="A105" s="61" t="str">
        <x:v>Eigene Daten</x:v>
      </x:c>
      <x:c r="B105" s="58"/>
      <x:c r="C105" s="58"/>
      <x:c r="D105" s="58"/>
      <x:c r="E105" s="58"/>
      <x:c r="F105" s="125"/>
      <x:c r="G105" s="58"/>
      <x:c r="H105" s="58"/>
      <x:c r="I105" s="58"/>
      <x:c r="J105" s="58"/>
      <x:c r="K105" s="58"/>
      <x:c r="L105" s="58"/>
      <x:c r="M105" s="58"/>
      <x:c r="N105" s="58"/>
      <x:c r="O105" s="58"/>
      <x:c r="P105" s="58"/>
      <x:c r="Q105" s="58"/>
      <x:c r="R105" s="58"/>
      <x:c r="S105" s="58"/>
      <x:c r="T105" s="58"/>
      <x:c r="U105" s="58"/>
      <x:c r="V105" s="58"/>
      <x:c r="W105" s="58"/>
      <x:c r="X105" s="58"/>
      <x:c r="Y105" s="58"/>
      <x:c r="Z105" s="123" t="str">
        <x:f>IF(B105="","",IF(X105&lt;&gt;"",X105,IF(OR(P105&lt;&gt;"",Q105&lt;&gt;"",R105&lt;&gt;""),"Google Ads",IF(S105&lt;&gt;"","Microsoft Ads",IF(W105&lt;&gt;"",IFERROR(INDEX('MESSPLAN'!$E$7:$E$106,MATCH(W105,'MESSPLAN'!$C$7:$C$106,0)),"Direct/Unbekannt"),IF(K105&lt;&gt;"",K105,IF(J105&lt;&gt;"",J105,IF(T105&lt;&gt;"",T105,"Direct/Unbekannt"))))))))</x:f>
      </x:c>
      <x:c r="AA105" s="123" t="str">
        <x:f>IF(B105="","",IF(W105&lt;&gt;"",IFERROR(INDEX('MESSPLAN'!$D$7:$D$106,MATCH(W105,'MESSPLAN'!$C$7:$C$106,0)),"Sonstige"),IF(OR(Z105="Google Ads",Z105="Google Organic",Z105="Google Maps"),"Google",IF(OR(U105&lt;&gt;"",T105="ChatGPT/KI-Suche"),"KI","Sonstige"))))</x:f>
      </x:c>
      <x:c r="AB105" s="123" t="str">
        <x:f>IF(B105="","",IF(X105&lt;&gt;"","manuell",IF(OR(P105&lt;&gt;"",Q105&lt;&gt;"",R105&lt;&gt;"",S105&lt;&gt;""),"click_id",IF(W105&lt;&gt;"","signal_id",IF(OR(K105&lt;&gt;"",L105&lt;&gt;"",M105&lt;&gt;""),"utm",IF(J105&lt;&gt;"","referrer",IF(T105&lt;&gt;"","selbstauskunft","unbekannt")))))))</x:f>
      </x:c>
      <x:c r="AC105" s="123" t="str">
        <x:f>IF(B105="","",IF(OR(T105="ChatGPT/KI-Suche",U105&lt;&gt;""),"Ja","Nein"))</x:f>
      </x:c>
      <x:c r="AD105" s="127" t="str">
        <x:f>IF(F105="","",DATE(YEAR(F105),MONTH(F105),1))</x:f>
      </x:c>
      <x:c r="AE105" s="123" t="str">
        <x:f>IF(B105="","",IF(G105="booking_start","Nicht zulässig",IF(OR(C105="",F105="",G105=""),"Prüfen",IF(COUNTIFS($A$7:$A$306,A105,$B$7:$B$306,B105)&gt;1,"Lead-ID prüfen","Bereit"))))</x:f>
      </x:c>
      <x:c r="AF105" s="123" t="str">
        <x:f>IF(B105="","",ROW()-6)</x:f>
      </x:c>
    </x:row>
    <x:row r="106" ht="22.5" customHeight="1">
      <x:c r="A106" s="61" t="str">
        <x:v>Eigene Daten</x:v>
      </x:c>
      <x:c r="B106" s="58"/>
      <x:c r="C106" s="58"/>
      <x:c r="D106" s="58"/>
      <x:c r="E106" s="58"/>
      <x:c r="F106" s="125"/>
      <x:c r="G106" s="58"/>
      <x:c r="H106" s="58"/>
      <x:c r="I106" s="58"/>
      <x:c r="J106" s="58"/>
      <x:c r="K106" s="58"/>
      <x:c r="L106" s="58"/>
      <x:c r="M106" s="58"/>
      <x:c r="N106" s="58"/>
      <x:c r="O106" s="58"/>
      <x:c r="P106" s="58"/>
      <x:c r="Q106" s="58"/>
      <x:c r="R106" s="58"/>
      <x:c r="S106" s="58"/>
      <x:c r="T106" s="58"/>
      <x:c r="U106" s="58"/>
      <x:c r="V106" s="58"/>
      <x:c r="W106" s="58"/>
      <x:c r="X106" s="58"/>
      <x:c r="Y106" s="58"/>
      <x:c r="Z106" s="123" t="str">
        <x:f>IF(B106="","",IF(X106&lt;&gt;"",X106,IF(OR(P106&lt;&gt;"",Q106&lt;&gt;"",R106&lt;&gt;""),"Google Ads",IF(S106&lt;&gt;"","Microsoft Ads",IF(W106&lt;&gt;"",IFERROR(INDEX('MESSPLAN'!$E$7:$E$106,MATCH(W106,'MESSPLAN'!$C$7:$C$106,0)),"Direct/Unbekannt"),IF(K106&lt;&gt;"",K106,IF(J106&lt;&gt;"",J106,IF(T106&lt;&gt;"",T106,"Direct/Unbekannt"))))))))</x:f>
      </x:c>
      <x:c r="AA106" s="123" t="str">
        <x:f>IF(B106="","",IF(W106&lt;&gt;"",IFERROR(INDEX('MESSPLAN'!$D$7:$D$106,MATCH(W106,'MESSPLAN'!$C$7:$C$106,0)),"Sonstige"),IF(OR(Z106="Google Ads",Z106="Google Organic",Z106="Google Maps"),"Google",IF(OR(U106&lt;&gt;"",T106="ChatGPT/KI-Suche"),"KI","Sonstige"))))</x:f>
      </x:c>
      <x:c r="AB106" s="123" t="str">
        <x:f>IF(B106="","",IF(X106&lt;&gt;"","manuell",IF(OR(P106&lt;&gt;"",Q106&lt;&gt;"",R106&lt;&gt;"",S106&lt;&gt;""),"click_id",IF(W106&lt;&gt;"","signal_id",IF(OR(K106&lt;&gt;"",L106&lt;&gt;"",M106&lt;&gt;""),"utm",IF(J106&lt;&gt;"","referrer",IF(T106&lt;&gt;"","selbstauskunft","unbekannt")))))))</x:f>
      </x:c>
      <x:c r="AC106" s="123" t="str">
        <x:f>IF(B106="","",IF(OR(T106="ChatGPT/KI-Suche",U106&lt;&gt;""),"Ja","Nein"))</x:f>
      </x:c>
      <x:c r="AD106" s="127" t="str">
        <x:f>IF(F106="","",DATE(YEAR(F106),MONTH(F106),1))</x:f>
      </x:c>
      <x:c r="AE106" s="123" t="str">
        <x:f>IF(B106="","",IF(G106="booking_start","Nicht zulässig",IF(OR(C106="",F106="",G106=""),"Prüfen",IF(COUNTIFS($A$7:$A$306,A106,$B$7:$B$306,B106)&gt;1,"Lead-ID prüfen","Bereit"))))</x:f>
      </x:c>
      <x:c r="AF106" s="123" t="str">
        <x:f>IF(B106="","",ROW()-6)</x:f>
      </x:c>
    </x:row>
    <x:row r="107" ht="22.5" customHeight="1">
      <x:c r="A107" s="61" t="str">
        <x:v>Eigene Daten</x:v>
      </x:c>
      <x:c r="B107" s="58"/>
      <x:c r="C107" s="58"/>
      <x:c r="D107" s="58"/>
      <x:c r="E107" s="58"/>
      <x:c r="F107" s="125"/>
      <x:c r="G107" s="58"/>
      <x:c r="H107" s="58"/>
      <x:c r="I107" s="58"/>
      <x:c r="J107" s="58"/>
      <x:c r="K107" s="58"/>
      <x:c r="L107" s="58"/>
      <x:c r="M107" s="58"/>
      <x:c r="N107" s="58"/>
      <x:c r="O107" s="58"/>
      <x:c r="P107" s="58"/>
      <x:c r="Q107" s="58"/>
      <x:c r="R107" s="58"/>
      <x:c r="S107" s="58"/>
      <x:c r="T107" s="58"/>
      <x:c r="U107" s="58"/>
      <x:c r="V107" s="58"/>
      <x:c r="W107" s="58"/>
      <x:c r="X107" s="58"/>
      <x:c r="Y107" s="58"/>
      <x:c r="Z107" s="123" t="str">
        <x:f>IF(B107="","",IF(X107&lt;&gt;"",X107,IF(OR(P107&lt;&gt;"",Q107&lt;&gt;"",R107&lt;&gt;""),"Google Ads",IF(S107&lt;&gt;"","Microsoft Ads",IF(W107&lt;&gt;"",IFERROR(INDEX('MESSPLAN'!$E$7:$E$106,MATCH(W107,'MESSPLAN'!$C$7:$C$106,0)),"Direct/Unbekannt"),IF(K107&lt;&gt;"",K107,IF(J107&lt;&gt;"",J107,IF(T107&lt;&gt;"",T107,"Direct/Unbekannt"))))))))</x:f>
      </x:c>
      <x:c r="AA107" s="123" t="str">
        <x:f>IF(B107="","",IF(W107&lt;&gt;"",IFERROR(INDEX('MESSPLAN'!$D$7:$D$106,MATCH(W107,'MESSPLAN'!$C$7:$C$106,0)),"Sonstige"),IF(OR(Z107="Google Ads",Z107="Google Organic",Z107="Google Maps"),"Google",IF(OR(U107&lt;&gt;"",T107="ChatGPT/KI-Suche"),"KI","Sonstige"))))</x:f>
      </x:c>
      <x:c r="AB107" s="123" t="str">
        <x:f>IF(B107="","",IF(X107&lt;&gt;"","manuell",IF(OR(P107&lt;&gt;"",Q107&lt;&gt;"",R107&lt;&gt;"",S107&lt;&gt;""),"click_id",IF(W107&lt;&gt;"","signal_id",IF(OR(K107&lt;&gt;"",L107&lt;&gt;"",M107&lt;&gt;""),"utm",IF(J107&lt;&gt;"","referrer",IF(T107&lt;&gt;"","selbstauskunft","unbekannt")))))))</x:f>
      </x:c>
      <x:c r="AC107" s="123" t="str">
        <x:f>IF(B107="","",IF(OR(T107="ChatGPT/KI-Suche",U107&lt;&gt;""),"Ja","Nein"))</x:f>
      </x:c>
      <x:c r="AD107" s="127" t="str">
        <x:f>IF(F107="","",DATE(YEAR(F107),MONTH(F107),1))</x:f>
      </x:c>
      <x:c r="AE107" s="123" t="str">
        <x:f>IF(B107="","",IF(G107="booking_start","Nicht zulässig",IF(OR(C107="",F107="",G107=""),"Prüfen",IF(COUNTIFS($A$7:$A$306,A107,$B$7:$B$306,B107)&gt;1,"Lead-ID prüfen","Bereit"))))</x:f>
      </x:c>
      <x:c r="AF107" s="123" t="str">
        <x:f>IF(B107="","",ROW()-6)</x:f>
      </x:c>
    </x:row>
    <x:row r="108" ht="22.5" customHeight="1">
      <x:c r="A108" s="61" t="str">
        <x:v>Eigene Daten</x:v>
      </x:c>
      <x:c r="B108" s="58"/>
      <x:c r="C108" s="58"/>
      <x:c r="D108" s="58"/>
      <x:c r="E108" s="58"/>
      <x:c r="F108" s="125"/>
      <x:c r="G108" s="58"/>
      <x:c r="H108" s="58"/>
      <x:c r="I108" s="58"/>
      <x:c r="J108" s="58"/>
      <x:c r="K108" s="58"/>
      <x:c r="L108" s="58"/>
      <x:c r="M108" s="58"/>
      <x:c r="N108" s="58"/>
      <x:c r="O108" s="58"/>
      <x:c r="P108" s="58"/>
      <x:c r="Q108" s="58"/>
      <x:c r="R108" s="58"/>
      <x:c r="S108" s="58"/>
      <x:c r="T108" s="58"/>
      <x:c r="U108" s="58"/>
      <x:c r="V108" s="58"/>
      <x:c r="W108" s="58"/>
      <x:c r="X108" s="58"/>
      <x:c r="Y108" s="58"/>
      <x:c r="Z108" s="123" t="str">
        <x:f>IF(B108="","",IF(X108&lt;&gt;"",X108,IF(OR(P108&lt;&gt;"",Q108&lt;&gt;"",R108&lt;&gt;""),"Google Ads",IF(S108&lt;&gt;"","Microsoft Ads",IF(W108&lt;&gt;"",IFERROR(INDEX('MESSPLAN'!$E$7:$E$106,MATCH(W108,'MESSPLAN'!$C$7:$C$106,0)),"Direct/Unbekannt"),IF(K108&lt;&gt;"",K108,IF(J108&lt;&gt;"",J108,IF(T108&lt;&gt;"",T108,"Direct/Unbekannt"))))))))</x:f>
      </x:c>
      <x:c r="AA108" s="123" t="str">
        <x:f>IF(B108="","",IF(W108&lt;&gt;"",IFERROR(INDEX('MESSPLAN'!$D$7:$D$106,MATCH(W108,'MESSPLAN'!$C$7:$C$106,0)),"Sonstige"),IF(OR(Z108="Google Ads",Z108="Google Organic",Z108="Google Maps"),"Google",IF(OR(U108&lt;&gt;"",T108="ChatGPT/KI-Suche"),"KI","Sonstige"))))</x:f>
      </x:c>
      <x:c r="AB108" s="123" t="str">
        <x:f>IF(B108="","",IF(X108&lt;&gt;"","manuell",IF(OR(P108&lt;&gt;"",Q108&lt;&gt;"",R108&lt;&gt;"",S108&lt;&gt;""),"click_id",IF(W108&lt;&gt;"","signal_id",IF(OR(K108&lt;&gt;"",L108&lt;&gt;"",M108&lt;&gt;""),"utm",IF(J108&lt;&gt;"","referrer",IF(T108&lt;&gt;"","selbstauskunft","unbekannt")))))))</x:f>
      </x:c>
      <x:c r="AC108" s="123" t="str">
        <x:f>IF(B108="","",IF(OR(T108="ChatGPT/KI-Suche",U108&lt;&gt;""),"Ja","Nein"))</x:f>
      </x:c>
      <x:c r="AD108" s="127" t="str">
        <x:f>IF(F108="","",DATE(YEAR(F108),MONTH(F108),1))</x:f>
      </x:c>
      <x:c r="AE108" s="123" t="str">
        <x:f>IF(B108="","",IF(G108="booking_start","Nicht zulässig",IF(OR(C108="",F108="",G108=""),"Prüfen",IF(COUNTIFS($A$7:$A$306,A108,$B$7:$B$306,B108)&gt;1,"Lead-ID prüfen","Bereit"))))</x:f>
      </x:c>
      <x:c r="AF108" s="123" t="str">
        <x:f>IF(B108="","",ROW()-6)</x:f>
      </x:c>
    </x:row>
    <x:row r="109" ht="22.5" customHeight="1">
      <x:c r="A109" s="61" t="str">
        <x:v>Eigene Daten</x:v>
      </x:c>
      <x:c r="B109" s="58"/>
      <x:c r="C109" s="58"/>
      <x:c r="D109" s="58"/>
      <x:c r="E109" s="58"/>
      <x:c r="F109" s="125"/>
      <x:c r="G109" s="58"/>
      <x:c r="H109" s="58"/>
      <x:c r="I109" s="58"/>
      <x:c r="J109" s="58"/>
      <x:c r="K109" s="58"/>
      <x:c r="L109" s="58"/>
      <x:c r="M109" s="58"/>
      <x:c r="N109" s="58"/>
      <x:c r="O109" s="58"/>
      <x:c r="P109" s="58"/>
      <x:c r="Q109" s="58"/>
      <x:c r="R109" s="58"/>
      <x:c r="S109" s="58"/>
      <x:c r="T109" s="58"/>
      <x:c r="U109" s="58"/>
      <x:c r="V109" s="58"/>
      <x:c r="W109" s="58"/>
      <x:c r="X109" s="58"/>
      <x:c r="Y109" s="58"/>
      <x:c r="Z109" s="123" t="str">
        <x:f>IF(B109="","",IF(X109&lt;&gt;"",X109,IF(OR(P109&lt;&gt;"",Q109&lt;&gt;"",R109&lt;&gt;""),"Google Ads",IF(S109&lt;&gt;"","Microsoft Ads",IF(W109&lt;&gt;"",IFERROR(INDEX('MESSPLAN'!$E$7:$E$106,MATCH(W109,'MESSPLAN'!$C$7:$C$106,0)),"Direct/Unbekannt"),IF(K109&lt;&gt;"",K109,IF(J109&lt;&gt;"",J109,IF(T109&lt;&gt;"",T109,"Direct/Unbekannt"))))))))</x:f>
      </x:c>
      <x:c r="AA109" s="123" t="str">
        <x:f>IF(B109="","",IF(W109&lt;&gt;"",IFERROR(INDEX('MESSPLAN'!$D$7:$D$106,MATCH(W109,'MESSPLAN'!$C$7:$C$106,0)),"Sonstige"),IF(OR(Z109="Google Ads",Z109="Google Organic",Z109="Google Maps"),"Google",IF(OR(U109&lt;&gt;"",T109="ChatGPT/KI-Suche"),"KI","Sonstige"))))</x:f>
      </x:c>
      <x:c r="AB109" s="123" t="str">
        <x:f>IF(B109="","",IF(X109&lt;&gt;"","manuell",IF(OR(P109&lt;&gt;"",Q109&lt;&gt;"",R109&lt;&gt;"",S109&lt;&gt;""),"click_id",IF(W109&lt;&gt;"","signal_id",IF(OR(K109&lt;&gt;"",L109&lt;&gt;"",M109&lt;&gt;""),"utm",IF(J109&lt;&gt;"","referrer",IF(T109&lt;&gt;"","selbstauskunft","unbekannt")))))))</x:f>
      </x:c>
      <x:c r="AC109" s="123" t="str">
        <x:f>IF(B109="","",IF(OR(T109="ChatGPT/KI-Suche",U109&lt;&gt;""),"Ja","Nein"))</x:f>
      </x:c>
      <x:c r="AD109" s="127" t="str">
        <x:f>IF(F109="","",DATE(YEAR(F109),MONTH(F109),1))</x:f>
      </x:c>
      <x:c r="AE109" s="123" t="str">
        <x:f>IF(B109="","",IF(G109="booking_start","Nicht zulässig",IF(OR(C109="",F109="",G109=""),"Prüfen",IF(COUNTIFS($A$7:$A$306,A109,$B$7:$B$306,B109)&gt;1,"Lead-ID prüfen","Bereit"))))</x:f>
      </x:c>
      <x:c r="AF109" s="123" t="str">
        <x:f>IF(B109="","",ROW()-6)</x:f>
      </x:c>
    </x:row>
    <x:row r="110" ht="22.5" customHeight="1">
      <x:c r="A110" s="61" t="str">
        <x:v>Eigene Daten</x:v>
      </x:c>
      <x:c r="B110" s="58"/>
      <x:c r="C110" s="58"/>
      <x:c r="D110" s="58"/>
      <x:c r="E110" s="58"/>
      <x:c r="F110" s="125"/>
      <x:c r="G110" s="58"/>
      <x:c r="H110" s="58"/>
      <x:c r="I110" s="58"/>
      <x:c r="J110" s="58"/>
      <x:c r="K110" s="58"/>
      <x:c r="L110" s="58"/>
      <x:c r="M110" s="58"/>
      <x:c r="N110" s="58"/>
      <x:c r="O110" s="58"/>
      <x:c r="P110" s="58"/>
      <x:c r="Q110" s="58"/>
      <x:c r="R110" s="58"/>
      <x:c r="S110" s="58"/>
      <x:c r="T110" s="58"/>
      <x:c r="U110" s="58"/>
      <x:c r="V110" s="58"/>
      <x:c r="W110" s="58"/>
      <x:c r="X110" s="58"/>
      <x:c r="Y110" s="58"/>
      <x:c r="Z110" s="123" t="str">
        <x:f>IF(B110="","",IF(X110&lt;&gt;"",X110,IF(OR(P110&lt;&gt;"",Q110&lt;&gt;"",R110&lt;&gt;""),"Google Ads",IF(S110&lt;&gt;"","Microsoft Ads",IF(W110&lt;&gt;"",IFERROR(INDEX('MESSPLAN'!$E$7:$E$106,MATCH(W110,'MESSPLAN'!$C$7:$C$106,0)),"Direct/Unbekannt"),IF(K110&lt;&gt;"",K110,IF(J110&lt;&gt;"",J110,IF(T110&lt;&gt;"",T110,"Direct/Unbekannt"))))))))</x:f>
      </x:c>
      <x:c r="AA110" s="123" t="str">
        <x:f>IF(B110="","",IF(W110&lt;&gt;"",IFERROR(INDEX('MESSPLAN'!$D$7:$D$106,MATCH(W110,'MESSPLAN'!$C$7:$C$106,0)),"Sonstige"),IF(OR(Z110="Google Ads",Z110="Google Organic",Z110="Google Maps"),"Google",IF(OR(U110&lt;&gt;"",T110="ChatGPT/KI-Suche"),"KI","Sonstige"))))</x:f>
      </x:c>
      <x:c r="AB110" s="123" t="str">
        <x:f>IF(B110="","",IF(X110&lt;&gt;"","manuell",IF(OR(P110&lt;&gt;"",Q110&lt;&gt;"",R110&lt;&gt;"",S110&lt;&gt;""),"click_id",IF(W110&lt;&gt;"","signal_id",IF(OR(K110&lt;&gt;"",L110&lt;&gt;"",M110&lt;&gt;""),"utm",IF(J110&lt;&gt;"","referrer",IF(T110&lt;&gt;"","selbstauskunft","unbekannt")))))))</x:f>
      </x:c>
      <x:c r="AC110" s="123" t="str">
        <x:f>IF(B110="","",IF(OR(T110="ChatGPT/KI-Suche",U110&lt;&gt;""),"Ja","Nein"))</x:f>
      </x:c>
      <x:c r="AD110" s="127" t="str">
        <x:f>IF(F110="","",DATE(YEAR(F110),MONTH(F110),1))</x:f>
      </x:c>
      <x:c r="AE110" s="123" t="str">
        <x:f>IF(B110="","",IF(G110="booking_start","Nicht zulässig",IF(OR(C110="",F110="",G110=""),"Prüfen",IF(COUNTIFS($A$7:$A$306,A110,$B$7:$B$306,B110)&gt;1,"Lead-ID prüfen","Bereit"))))</x:f>
      </x:c>
      <x:c r="AF110" s="123" t="str">
        <x:f>IF(B110="","",ROW()-6)</x:f>
      </x:c>
    </x:row>
    <x:row r="111" ht="22.5" customHeight="1">
      <x:c r="A111" s="61" t="str">
        <x:v>Eigene Daten</x:v>
      </x:c>
      <x:c r="B111" s="58"/>
      <x:c r="C111" s="58"/>
      <x:c r="D111" s="58"/>
      <x:c r="E111" s="58"/>
      <x:c r="F111" s="125"/>
      <x:c r="G111" s="58"/>
      <x:c r="H111" s="58"/>
      <x:c r="I111" s="58"/>
      <x:c r="J111" s="58"/>
      <x:c r="K111" s="58"/>
      <x:c r="L111" s="58"/>
      <x:c r="M111" s="58"/>
      <x:c r="N111" s="58"/>
      <x:c r="O111" s="58"/>
      <x:c r="P111" s="58"/>
      <x:c r="Q111" s="58"/>
      <x:c r="R111" s="58"/>
      <x:c r="S111" s="58"/>
      <x:c r="T111" s="58"/>
      <x:c r="U111" s="58"/>
      <x:c r="V111" s="58"/>
      <x:c r="W111" s="58"/>
      <x:c r="X111" s="58"/>
      <x:c r="Y111" s="58"/>
      <x:c r="Z111" s="123" t="str">
        <x:f>IF(B111="","",IF(X111&lt;&gt;"",X111,IF(OR(P111&lt;&gt;"",Q111&lt;&gt;"",R111&lt;&gt;""),"Google Ads",IF(S111&lt;&gt;"","Microsoft Ads",IF(W111&lt;&gt;"",IFERROR(INDEX('MESSPLAN'!$E$7:$E$106,MATCH(W111,'MESSPLAN'!$C$7:$C$106,0)),"Direct/Unbekannt"),IF(K111&lt;&gt;"",K111,IF(J111&lt;&gt;"",J111,IF(T111&lt;&gt;"",T111,"Direct/Unbekannt"))))))))</x:f>
      </x:c>
      <x:c r="AA111" s="123" t="str">
        <x:f>IF(B111="","",IF(W111&lt;&gt;"",IFERROR(INDEX('MESSPLAN'!$D$7:$D$106,MATCH(W111,'MESSPLAN'!$C$7:$C$106,0)),"Sonstige"),IF(OR(Z111="Google Ads",Z111="Google Organic",Z111="Google Maps"),"Google",IF(OR(U111&lt;&gt;"",T111="ChatGPT/KI-Suche"),"KI","Sonstige"))))</x:f>
      </x:c>
      <x:c r="AB111" s="123" t="str">
        <x:f>IF(B111="","",IF(X111&lt;&gt;"","manuell",IF(OR(P111&lt;&gt;"",Q111&lt;&gt;"",R111&lt;&gt;"",S111&lt;&gt;""),"click_id",IF(W111&lt;&gt;"","signal_id",IF(OR(K111&lt;&gt;"",L111&lt;&gt;"",M111&lt;&gt;""),"utm",IF(J111&lt;&gt;"","referrer",IF(T111&lt;&gt;"","selbstauskunft","unbekannt")))))))</x:f>
      </x:c>
      <x:c r="AC111" s="123" t="str">
        <x:f>IF(B111="","",IF(OR(T111="ChatGPT/KI-Suche",U111&lt;&gt;""),"Ja","Nein"))</x:f>
      </x:c>
      <x:c r="AD111" s="127" t="str">
        <x:f>IF(F111="","",DATE(YEAR(F111),MONTH(F111),1))</x:f>
      </x:c>
      <x:c r="AE111" s="123" t="str">
        <x:f>IF(B111="","",IF(G111="booking_start","Nicht zulässig",IF(OR(C111="",F111="",G111=""),"Prüfen",IF(COUNTIFS($A$7:$A$306,A111,$B$7:$B$306,B111)&gt;1,"Lead-ID prüfen","Bereit"))))</x:f>
      </x:c>
      <x:c r="AF111" s="123" t="str">
        <x:f>IF(B111="","",ROW()-6)</x:f>
      </x:c>
    </x:row>
    <x:row r="112" ht="22.5" customHeight="1">
      <x:c r="A112" s="61" t="str">
        <x:v>Eigene Daten</x:v>
      </x:c>
      <x:c r="B112" s="58"/>
      <x:c r="C112" s="58"/>
      <x:c r="D112" s="58"/>
      <x:c r="E112" s="58"/>
      <x:c r="F112" s="125"/>
      <x:c r="G112" s="58"/>
      <x:c r="H112" s="58"/>
      <x:c r="I112" s="58"/>
      <x:c r="J112" s="58"/>
      <x:c r="K112" s="58"/>
      <x:c r="L112" s="58"/>
      <x:c r="M112" s="58"/>
      <x:c r="N112" s="58"/>
      <x:c r="O112" s="58"/>
      <x:c r="P112" s="58"/>
      <x:c r="Q112" s="58"/>
      <x:c r="R112" s="58"/>
      <x:c r="S112" s="58"/>
      <x:c r="T112" s="58"/>
      <x:c r="U112" s="58"/>
      <x:c r="V112" s="58"/>
      <x:c r="W112" s="58"/>
      <x:c r="X112" s="58"/>
      <x:c r="Y112" s="58"/>
      <x:c r="Z112" s="123" t="str">
        <x:f>IF(B112="","",IF(X112&lt;&gt;"",X112,IF(OR(P112&lt;&gt;"",Q112&lt;&gt;"",R112&lt;&gt;""),"Google Ads",IF(S112&lt;&gt;"","Microsoft Ads",IF(W112&lt;&gt;"",IFERROR(INDEX('MESSPLAN'!$E$7:$E$106,MATCH(W112,'MESSPLAN'!$C$7:$C$106,0)),"Direct/Unbekannt"),IF(K112&lt;&gt;"",K112,IF(J112&lt;&gt;"",J112,IF(T112&lt;&gt;"",T112,"Direct/Unbekannt"))))))))</x:f>
      </x:c>
      <x:c r="AA112" s="123" t="str">
        <x:f>IF(B112="","",IF(W112&lt;&gt;"",IFERROR(INDEX('MESSPLAN'!$D$7:$D$106,MATCH(W112,'MESSPLAN'!$C$7:$C$106,0)),"Sonstige"),IF(OR(Z112="Google Ads",Z112="Google Organic",Z112="Google Maps"),"Google",IF(OR(U112&lt;&gt;"",T112="ChatGPT/KI-Suche"),"KI","Sonstige"))))</x:f>
      </x:c>
      <x:c r="AB112" s="123" t="str">
        <x:f>IF(B112="","",IF(X112&lt;&gt;"","manuell",IF(OR(P112&lt;&gt;"",Q112&lt;&gt;"",R112&lt;&gt;"",S112&lt;&gt;""),"click_id",IF(W112&lt;&gt;"","signal_id",IF(OR(K112&lt;&gt;"",L112&lt;&gt;"",M112&lt;&gt;""),"utm",IF(J112&lt;&gt;"","referrer",IF(T112&lt;&gt;"","selbstauskunft","unbekannt")))))))</x:f>
      </x:c>
      <x:c r="AC112" s="123" t="str">
        <x:f>IF(B112="","",IF(OR(T112="ChatGPT/KI-Suche",U112&lt;&gt;""),"Ja","Nein"))</x:f>
      </x:c>
      <x:c r="AD112" s="127" t="str">
        <x:f>IF(F112="","",DATE(YEAR(F112),MONTH(F112),1))</x:f>
      </x:c>
      <x:c r="AE112" s="123" t="str">
        <x:f>IF(B112="","",IF(G112="booking_start","Nicht zulässig",IF(OR(C112="",F112="",G112=""),"Prüfen",IF(COUNTIFS($A$7:$A$306,A112,$B$7:$B$306,B112)&gt;1,"Lead-ID prüfen","Bereit"))))</x:f>
      </x:c>
      <x:c r="AF112" s="123" t="str">
        <x:f>IF(B112="","",ROW()-6)</x:f>
      </x:c>
    </x:row>
    <x:row r="113" ht="22.5" customHeight="1">
      <x:c r="A113" s="61" t="str">
        <x:v>Eigene Daten</x:v>
      </x:c>
      <x:c r="B113" s="58"/>
      <x:c r="C113" s="58"/>
      <x:c r="D113" s="58"/>
      <x:c r="E113" s="58"/>
      <x:c r="F113" s="125"/>
      <x:c r="G113" s="58"/>
      <x:c r="H113" s="58"/>
      <x:c r="I113" s="58"/>
      <x:c r="J113" s="58"/>
      <x:c r="K113" s="58"/>
      <x:c r="L113" s="58"/>
      <x:c r="M113" s="58"/>
      <x:c r="N113" s="58"/>
      <x:c r="O113" s="58"/>
      <x:c r="P113" s="58"/>
      <x:c r="Q113" s="58"/>
      <x:c r="R113" s="58"/>
      <x:c r="S113" s="58"/>
      <x:c r="T113" s="58"/>
      <x:c r="U113" s="58"/>
      <x:c r="V113" s="58"/>
      <x:c r="W113" s="58"/>
      <x:c r="X113" s="58"/>
      <x:c r="Y113" s="58"/>
      <x:c r="Z113" s="123" t="str">
        <x:f>IF(B113="","",IF(X113&lt;&gt;"",X113,IF(OR(P113&lt;&gt;"",Q113&lt;&gt;"",R113&lt;&gt;""),"Google Ads",IF(S113&lt;&gt;"","Microsoft Ads",IF(W113&lt;&gt;"",IFERROR(INDEX('MESSPLAN'!$E$7:$E$106,MATCH(W113,'MESSPLAN'!$C$7:$C$106,0)),"Direct/Unbekannt"),IF(K113&lt;&gt;"",K113,IF(J113&lt;&gt;"",J113,IF(T113&lt;&gt;"",T113,"Direct/Unbekannt"))))))))</x:f>
      </x:c>
      <x:c r="AA113" s="123" t="str">
        <x:f>IF(B113="","",IF(W113&lt;&gt;"",IFERROR(INDEX('MESSPLAN'!$D$7:$D$106,MATCH(W113,'MESSPLAN'!$C$7:$C$106,0)),"Sonstige"),IF(OR(Z113="Google Ads",Z113="Google Organic",Z113="Google Maps"),"Google",IF(OR(U113&lt;&gt;"",T113="ChatGPT/KI-Suche"),"KI","Sonstige"))))</x:f>
      </x:c>
      <x:c r="AB113" s="123" t="str">
        <x:f>IF(B113="","",IF(X113&lt;&gt;"","manuell",IF(OR(P113&lt;&gt;"",Q113&lt;&gt;"",R113&lt;&gt;"",S113&lt;&gt;""),"click_id",IF(W113&lt;&gt;"","signal_id",IF(OR(K113&lt;&gt;"",L113&lt;&gt;"",M113&lt;&gt;""),"utm",IF(J113&lt;&gt;"","referrer",IF(T113&lt;&gt;"","selbstauskunft","unbekannt")))))))</x:f>
      </x:c>
      <x:c r="AC113" s="123" t="str">
        <x:f>IF(B113="","",IF(OR(T113="ChatGPT/KI-Suche",U113&lt;&gt;""),"Ja","Nein"))</x:f>
      </x:c>
      <x:c r="AD113" s="127" t="str">
        <x:f>IF(F113="","",DATE(YEAR(F113),MONTH(F113),1))</x:f>
      </x:c>
      <x:c r="AE113" s="123" t="str">
        <x:f>IF(B113="","",IF(G113="booking_start","Nicht zulässig",IF(OR(C113="",F113="",G113=""),"Prüfen",IF(COUNTIFS($A$7:$A$306,A113,$B$7:$B$306,B113)&gt;1,"Lead-ID prüfen","Bereit"))))</x:f>
      </x:c>
      <x:c r="AF113" s="123" t="str">
        <x:f>IF(B113="","",ROW()-6)</x:f>
      </x:c>
    </x:row>
    <x:row r="114" ht="22.5" customHeight="1">
      <x:c r="A114" s="61" t="str">
        <x:v>Eigene Daten</x:v>
      </x:c>
      <x:c r="B114" s="58"/>
      <x:c r="C114" s="58"/>
      <x:c r="D114" s="58"/>
      <x:c r="E114" s="58"/>
      <x:c r="F114" s="125"/>
      <x:c r="G114" s="58"/>
      <x:c r="H114" s="58"/>
      <x:c r="I114" s="58"/>
      <x:c r="J114" s="58"/>
      <x:c r="K114" s="58"/>
      <x:c r="L114" s="58"/>
      <x:c r="M114" s="58"/>
      <x:c r="N114" s="58"/>
      <x:c r="O114" s="58"/>
      <x:c r="P114" s="58"/>
      <x:c r="Q114" s="58"/>
      <x:c r="R114" s="58"/>
      <x:c r="S114" s="58"/>
      <x:c r="T114" s="58"/>
      <x:c r="U114" s="58"/>
      <x:c r="V114" s="58"/>
      <x:c r="W114" s="58"/>
      <x:c r="X114" s="58"/>
      <x:c r="Y114" s="58"/>
      <x:c r="Z114" s="123" t="str">
        <x:f>IF(B114="","",IF(X114&lt;&gt;"",X114,IF(OR(P114&lt;&gt;"",Q114&lt;&gt;"",R114&lt;&gt;""),"Google Ads",IF(S114&lt;&gt;"","Microsoft Ads",IF(W114&lt;&gt;"",IFERROR(INDEX('MESSPLAN'!$E$7:$E$106,MATCH(W114,'MESSPLAN'!$C$7:$C$106,0)),"Direct/Unbekannt"),IF(K114&lt;&gt;"",K114,IF(J114&lt;&gt;"",J114,IF(T114&lt;&gt;"",T114,"Direct/Unbekannt"))))))))</x:f>
      </x:c>
      <x:c r="AA114" s="123" t="str">
        <x:f>IF(B114="","",IF(W114&lt;&gt;"",IFERROR(INDEX('MESSPLAN'!$D$7:$D$106,MATCH(W114,'MESSPLAN'!$C$7:$C$106,0)),"Sonstige"),IF(OR(Z114="Google Ads",Z114="Google Organic",Z114="Google Maps"),"Google",IF(OR(U114&lt;&gt;"",T114="ChatGPT/KI-Suche"),"KI","Sonstige"))))</x:f>
      </x:c>
      <x:c r="AB114" s="123" t="str">
        <x:f>IF(B114="","",IF(X114&lt;&gt;"","manuell",IF(OR(P114&lt;&gt;"",Q114&lt;&gt;"",R114&lt;&gt;"",S114&lt;&gt;""),"click_id",IF(W114&lt;&gt;"","signal_id",IF(OR(K114&lt;&gt;"",L114&lt;&gt;"",M114&lt;&gt;""),"utm",IF(J114&lt;&gt;"","referrer",IF(T114&lt;&gt;"","selbstauskunft","unbekannt")))))))</x:f>
      </x:c>
      <x:c r="AC114" s="123" t="str">
        <x:f>IF(B114="","",IF(OR(T114="ChatGPT/KI-Suche",U114&lt;&gt;""),"Ja","Nein"))</x:f>
      </x:c>
      <x:c r="AD114" s="127" t="str">
        <x:f>IF(F114="","",DATE(YEAR(F114),MONTH(F114),1))</x:f>
      </x:c>
      <x:c r="AE114" s="123" t="str">
        <x:f>IF(B114="","",IF(G114="booking_start","Nicht zulässig",IF(OR(C114="",F114="",G114=""),"Prüfen",IF(COUNTIFS($A$7:$A$306,A114,$B$7:$B$306,B114)&gt;1,"Lead-ID prüfen","Bereit"))))</x:f>
      </x:c>
      <x:c r="AF114" s="123" t="str">
        <x:f>IF(B114="","",ROW()-6)</x:f>
      </x:c>
    </x:row>
    <x:row r="115" ht="22.5" customHeight="1">
      <x:c r="A115" s="61" t="str">
        <x:v>Eigene Daten</x:v>
      </x:c>
      <x:c r="B115" s="58"/>
      <x:c r="C115" s="58"/>
      <x:c r="D115" s="58"/>
      <x:c r="E115" s="58"/>
      <x:c r="F115" s="125"/>
      <x:c r="G115" s="58"/>
      <x:c r="H115" s="58"/>
      <x:c r="I115" s="58"/>
      <x:c r="J115" s="58"/>
      <x:c r="K115" s="58"/>
      <x:c r="L115" s="58"/>
      <x:c r="M115" s="58"/>
      <x:c r="N115" s="58"/>
      <x:c r="O115" s="58"/>
      <x:c r="P115" s="58"/>
      <x:c r="Q115" s="58"/>
      <x:c r="R115" s="58"/>
      <x:c r="S115" s="58"/>
      <x:c r="T115" s="58"/>
      <x:c r="U115" s="58"/>
      <x:c r="V115" s="58"/>
      <x:c r="W115" s="58"/>
      <x:c r="X115" s="58"/>
      <x:c r="Y115" s="58"/>
      <x:c r="Z115" s="123" t="str">
        <x:f>IF(B115="","",IF(X115&lt;&gt;"",X115,IF(OR(P115&lt;&gt;"",Q115&lt;&gt;"",R115&lt;&gt;""),"Google Ads",IF(S115&lt;&gt;"","Microsoft Ads",IF(W115&lt;&gt;"",IFERROR(INDEX('MESSPLAN'!$E$7:$E$106,MATCH(W115,'MESSPLAN'!$C$7:$C$106,0)),"Direct/Unbekannt"),IF(K115&lt;&gt;"",K115,IF(J115&lt;&gt;"",J115,IF(T115&lt;&gt;"",T115,"Direct/Unbekannt"))))))))</x:f>
      </x:c>
      <x:c r="AA115" s="123" t="str">
        <x:f>IF(B115="","",IF(W115&lt;&gt;"",IFERROR(INDEX('MESSPLAN'!$D$7:$D$106,MATCH(W115,'MESSPLAN'!$C$7:$C$106,0)),"Sonstige"),IF(OR(Z115="Google Ads",Z115="Google Organic",Z115="Google Maps"),"Google",IF(OR(U115&lt;&gt;"",T115="ChatGPT/KI-Suche"),"KI","Sonstige"))))</x:f>
      </x:c>
      <x:c r="AB115" s="123" t="str">
        <x:f>IF(B115="","",IF(X115&lt;&gt;"","manuell",IF(OR(P115&lt;&gt;"",Q115&lt;&gt;"",R115&lt;&gt;"",S115&lt;&gt;""),"click_id",IF(W115&lt;&gt;"","signal_id",IF(OR(K115&lt;&gt;"",L115&lt;&gt;"",M115&lt;&gt;""),"utm",IF(J115&lt;&gt;"","referrer",IF(T115&lt;&gt;"","selbstauskunft","unbekannt")))))))</x:f>
      </x:c>
      <x:c r="AC115" s="123" t="str">
        <x:f>IF(B115="","",IF(OR(T115="ChatGPT/KI-Suche",U115&lt;&gt;""),"Ja","Nein"))</x:f>
      </x:c>
      <x:c r="AD115" s="127" t="str">
        <x:f>IF(F115="","",DATE(YEAR(F115),MONTH(F115),1))</x:f>
      </x:c>
      <x:c r="AE115" s="123" t="str">
        <x:f>IF(B115="","",IF(G115="booking_start","Nicht zulässig",IF(OR(C115="",F115="",G115=""),"Prüfen",IF(COUNTIFS($A$7:$A$306,A115,$B$7:$B$306,B115)&gt;1,"Lead-ID prüfen","Bereit"))))</x:f>
      </x:c>
      <x:c r="AF115" s="123" t="str">
        <x:f>IF(B115="","",ROW()-6)</x:f>
      </x:c>
    </x:row>
    <x:row r="116" ht="22.5" customHeight="1">
      <x:c r="A116" s="61" t="str">
        <x:v>Eigene Daten</x:v>
      </x:c>
      <x:c r="B116" s="58"/>
      <x:c r="C116" s="58"/>
      <x:c r="D116" s="58"/>
      <x:c r="E116" s="58"/>
      <x:c r="F116" s="125"/>
      <x:c r="G116" s="58"/>
      <x:c r="H116" s="58"/>
      <x:c r="I116" s="58"/>
      <x:c r="J116" s="58"/>
      <x:c r="K116" s="58"/>
      <x:c r="L116" s="58"/>
      <x:c r="M116" s="58"/>
      <x:c r="N116" s="58"/>
      <x:c r="O116" s="58"/>
      <x:c r="P116" s="58"/>
      <x:c r="Q116" s="58"/>
      <x:c r="R116" s="58"/>
      <x:c r="S116" s="58"/>
      <x:c r="T116" s="58"/>
      <x:c r="U116" s="58"/>
      <x:c r="V116" s="58"/>
      <x:c r="W116" s="58"/>
      <x:c r="X116" s="58"/>
      <x:c r="Y116" s="58"/>
      <x:c r="Z116" s="123" t="str">
        <x:f>IF(B116="","",IF(X116&lt;&gt;"",X116,IF(OR(P116&lt;&gt;"",Q116&lt;&gt;"",R116&lt;&gt;""),"Google Ads",IF(S116&lt;&gt;"","Microsoft Ads",IF(W116&lt;&gt;"",IFERROR(INDEX('MESSPLAN'!$E$7:$E$106,MATCH(W116,'MESSPLAN'!$C$7:$C$106,0)),"Direct/Unbekannt"),IF(K116&lt;&gt;"",K116,IF(J116&lt;&gt;"",J116,IF(T116&lt;&gt;"",T116,"Direct/Unbekannt"))))))))</x:f>
      </x:c>
      <x:c r="AA116" s="123" t="str">
        <x:f>IF(B116="","",IF(W116&lt;&gt;"",IFERROR(INDEX('MESSPLAN'!$D$7:$D$106,MATCH(W116,'MESSPLAN'!$C$7:$C$106,0)),"Sonstige"),IF(OR(Z116="Google Ads",Z116="Google Organic",Z116="Google Maps"),"Google",IF(OR(U116&lt;&gt;"",T116="ChatGPT/KI-Suche"),"KI","Sonstige"))))</x:f>
      </x:c>
      <x:c r="AB116" s="123" t="str">
        <x:f>IF(B116="","",IF(X116&lt;&gt;"","manuell",IF(OR(P116&lt;&gt;"",Q116&lt;&gt;"",R116&lt;&gt;"",S116&lt;&gt;""),"click_id",IF(W116&lt;&gt;"","signal_id",IF(OR(K116&lt;&gt;"",L116&lt;&gt;"",M116&lt;&gt;""),"utm",IF(J116&lt;&gt;"","referrer",IF(T116&lt;&gt;"","selbstauskunft","unbekannt")))))))</x:f>
      </x:c>
      <x:c r="AC116" s="123" t="str">
        <x:f>IF(B116="","",IF(OR(T116="ChatGPT/KI-Suche",U116&lt;&gt;""),"Ja","Nein"))</x:f>
      </x:c>
      <x:c r="AD116" s="127" t="str">
        <x:f>IF(F116="","",DATE(YEAR(F116),MONTH(F116),1))</x:f>
      </x:c>
      <x:c r="AE116" s="123" t="str">
        <x:f>IF(B116="","",IF(G116="booking_start","Nicht zulässig",IF(OR(C116="",F116="",G116=""),"Prüfen",IF(COUNTIFS($A$7:$A$306,A116,$B$7:$B$306,B116)&gt;1,"Lead-ID prüfen","Bereit"))))</x:f>
      </x:c>
      <x:c r="AF116" s="123" t="str">
        <x:f>IF(B116="","",ROW()-6)</x:f>
      </x:c>
    </x:row>
    <x:row r="117" ht="22.5" customHeight="1">
      <x:c r="A117" s="61" t="str">
        <x:v>Eigene Daten</x:v>
      </x:c>
      <x:c r="B117" s="58"/>
      <x:c r="C117" s="58"/>
      <x:c r="D117" s="58"/>
      <x:c r="E117" s="58"/>
      <x:c r="F117" s="125"/>
      <x:c r="G117" s="58"/>
      <x:c r="H117" s="58"/>
      <x:c r="I117" s="58"/>
      <x:c r="J117" s="58"/>
      <x:c r="K117" s="58"/>
      <x:c r="L117" s="58"/>
      <x:c r="M117" s="58"/>
      <x:c r="N117" s="58"/>
      <x:c r="O117" s="58"/>
      <x:c r="P117" s="58"/>
      <x:c r="Q117" s="58"/>
      <x:c r="R117" s="58"/>
      <x:c r="S117" s="58"/>
      <x:c r="T117" s="58"/>
      <x:c r="U117" s="58"/>
      <x:c r="V117" s="58"/>
      <x:c r="W117" s="58"/>
      <x:c r="X117" s="58"/>
      <x:c r="Y117" s="58"/>
      <x:c r="Z117" s="123" t="str">
        <x:f>IF(B117="","",IF(X117&lt;&gt;"",X117,IF(OR(P117&lt;&gt;"",Q117&lt;&gt;"",R117&lt;&gt;""),"Google Ads",IF(S117&lt;&gt;"","Microsoft Ads",IF(W117&lt;&gt;"",IFERROR(INDEX('MESSPLAN'!$E$7:$E$106,MATCH(W117,'MESSPLAN'!$C$7:$C$106,0)),"Direct/Unbekannt"),IF(K117&lt;&gt;"",K117,IF(J117&lt;&gt;"",J117,IF(T117&lt;&gt;"",T117,"Direct/Unbekannt"))))))))</x:f>
      </x:c>
      <x:c r="AA117" s="123" t="str">
        <x:f>IF(B117="","",IF(W117&lt;&gt;"",IFERROR(INDEX('MESSPLAN'!$D$7:$D$106,MATCH(W117,'MESSPLAN'!$C$7:$C$106,0)),"Sonstige"),IF(OR(Z117="Google Ads",Z117="Google Organic",Z117="Google Maps"),"Google",IF(OR(U117&lt;&gt;"",T117="ChatGPT/KI-Suche"),"KI","Sonstige"))))</x:f>
      </x:c>
      <x:c r="AB117" s="123" t="str">
        <x:f>IF(B117="","",IF(X117&lt;&gt;"","manuell",IF(OR(P117&lt;&gt;"",Q117&lt;&gt;"",R117&lt;&gt;"",S117&lt;&gt;""),"click_id",IF(W117&lt;&gt;"","signal_id",IF(OR(K117&lt;&gt;"",L117&lt;&gt;"",M117&lt;&gt;""),"utm",IF(J117&lt;&gt;"","referrer",IF(T117&lt;&gt;"","selbstauskunft","unbekannt")))))))</x:f>
      </x:c>
      <x:c r="AC117" s="123" t="str">
        <x:f>IF(B117="","",IF(OR(T117="ChatGPT/KI-Suche",U117&lt;&gt;""),"Ja","Nein"))</x:f>
      </x:c>
      <x:c r="AD117" s="127" t="str">
        <x:f>IF(F117="","",DATE(YEAR(F117),MONTH(F117),1))</x:f>
      </x:c>
      <x:c r="AE117" s="123" t="str">
        <x:f>IF(B117="","",IF(G117="booking_start","Nicht zulässig",IF(OR(C117="",F117="",G117=""),"Prüfen",IF(COUNTIFS($A$7:$A$306,A117,$B$7:$B$306,B117)&gt;1,"Lead-ID prüfen","Bereit"))))</x:f>
      </x:c>
      <x:c r="AF117" s="123" t="str">
        <x:f>IF(B117="","",ROW()-6)</x:f>
      </x:c>
    </x:row>
    <x:row r="118" ht="22.5" customHeight="1">
      <x:c r="A118" s="61" t="str">
        <x:v>Eigene Daten</x:v>
      </x:c>
      <x:c r="B118" s="58"/>
      <x:c r="C118" s="58"/>
      <x:c r="D118" s="58"/>
      <x:c r="E118" s="58"/>
      <x:c r="F118" s="125"/>
      <x:c r="G118" s="58"/>
      <x:c r="H118" s="58"/>
      <x:c r="I118" s="58"/>
      <x:c r="J118" s="58"/>
      <x:c r="K118" s="58"/>
      <x:c r="L118" s="58"/>
      <x:c r="M118" s="58"/>
      <x:c r="N118" s="58"/>
      <x:c r="O118" s="58"/>
      <x:c r="P118" s="58"/>
      <x:c r="Q118" s="58"/>
      <x:c r="R118" s="58"/>
      <x:c r="S118" s="58"/>
      <x:c r="T118" s="58"/>
      <x:c r="U118" s="58"/>
      <x:c r="V118" s="58"/>
      <x:c r="W118" s="58"/>
      <x:c r="X118" s="58"/>
      <x:c r="Y118" s="58"/>
      <x:c r="Z118" s="123" t="str">
        <x:f>IF(B118="","",IF(X118&lt;&gt;"",X118,IF(OR(P118&lt;&gt;"",Q118&lt;&gt;"",R118&lt;&gt;""),"Google Ads",IF(S118&lt;&gt;"","Microsoft Ads",IF(W118&lt;&gt;"",IFERROR(INDEX('MESSPLAN'!$E$7:$E$106,MATCH(W118,'MESSPLAN'!$C$7:$C$106,0)),"Direct/Unbekannt"),IF(K118&lt;&gt;"",K118,IF(J118&lt;&gt;"",J118,IF(T118&lt;&gt;"",T118,"Direct/Unbekannt"))))))))</x:f>
      </x:c>
      <x:c r="AA118" s="123" t="str">
        <x:f>IF(B118="","",IF(W118&lt;&gt;"",IFERROR(INDEX('MESSPLAN'!$D$7:$D$106,MATCH(W118,'MESSPLAN'!$C$7:$C$106,0)),"Sonstige"),IF(OR(Z118="Google Ads",Z118="Google Organic",Z118="Google Maps"),"Google",IF(OR(U118&lt;&gt;"",T118="ChatGPT/KI-Suche"),"KI","Sonstige"))))</x:f>
      </x:c>
      <x:c r="AB118" s="123" t="str">
        <x:f>IF(B118="","",IF(X118&lt;&gt;"","manuell",IF(OR(P118&lt;&gt;"",Q118&lt;&gt;"",R118&lt;&gt;"",S118&lt;&gt;""),"click_id",IF(W118&lt;&gt;"","signal_id",IF(OR(K118&lt;&gt;"",L118&lt;&gt;"",M118&lt;&gt;""),"utm",IF(J118&lt;&gt;"","referrer",IF(T118&lt;&gt;"","selbstauskunft","unbekannt")))))))</x:f>
      </x:c>
      <x:c r="AC118" s="123" t="str">
        <x:f>IF(B118="","",IF(OR(T118="ChatGPT/KI-Suche",U118&lt;&gt;""),"Ja","Nein"))</x:f>
      </x:c>
      <x:c r="AD118" s="127" t="str">
        <x:f>IF(F118="","",DATE(YEAR(F118),MONTH(F118),1))</x:f>
      </x:c>
      <x:c r="AE118" s="123" t="str">
        <x:f>IF(B118="","",IF(G118="booking_start","Nicht zulässig",IF(OR(C118="",F118="",G118=""),"Prüfen",IF(COUNTIFS($A$7:$A$306,A118,$B$7:$B$306,B118)&gt;1,"Lead-ID prüfen","Bereit"))))</x:f>
      </x:c>
      <x:c r="AF118" s="123" t="str">
        <x:f>IF(B118="","",ROW()-6)</x:f>
      </x:c>
    </x:row>
    <x:row r="119" ht="22.5" customHeight="1">
      <x:c r="A119" s="61" t="str">
        <x:v>Eigene Daten</x:v>
      </x:c>
      <x:c r="B119" s="58"/>
      <x:c r="C119" s="58"/>
      <x:c r="D119" s="58"/>
      <x:c r="E119" s="58"/>
      <x:c r="F119" s="125"/>
      <x:c r="G119" s="58"/>
      <x:c r="H119" s="58"/>
      <x:c r="I119" s="58"/>
      <x:c r="J119" s="58"/>
      <x:c r="K119" s="58"/>
      <x:c r="L119" s="58"/>
      <x:c r="M119" s="58"/>
      <x:c r="N119" s="58"/>
      <x:c r="O119" s="58"/>
      <x:c r="P119" s="58"/>
      <x:c r="Q119" s="58"/>
      <x:c r="R119" s="58"/>
      <x:c r="S119" s="58"/>
      <x:c r="T119" s="58"/>
      <x:c r="U119" s="58"/>
      <x:c r="V119" s="58"/>
      <x:c r="W119" s="58"/>
      <x:c r="X119" s="58"/>
      <x:c r="Y119" s="58"/>
      <x:c r="Z119" s="123" t="str">
        <x:f>IF(B119="","",IF(X119&lt;&gt;"",X119,IF(OR(P119&lt;&gt;"",Q119&lt;&gt;"",R119&lt;&gt;""),"Google Ads",IF(S119&lt;&gt;"","Microsoft Ads",IF(W119&lt;&gt;"",IFERROR(INDEX('MESSPLAN'!$E$7:$E$106,MATCH(W119,'MESSPLAN'!$C$7:$C$106,0)),"Direct/Unbekannt"),IF(K119&lt;&gt;"",K119,IF(J119&lt;&gt;"",J119,IF(T119&lt;&gt;"",T119,"Direct/Unbekannt"))))))))</x:f>
      </x:c>
      <x:c r="AA119" s="123" t="str">
        <x:f>IF(B119="","",IF(W119&lt;&gt;"",IFERROR(INDEX('MESSPLAN'!$D$7:$D$106,MATCH(W119,'MESSPLAN'!$C$7:$C$106,0)),"Sonstige"),IF(OR(Z119="Google Ads",Z119="Google Organic",Z119="Google Maps"),"Google",IF(OR(U119&lt;&gt;"",T119="ChatGPT/KI-Suche"),"KI","Sonstige"))))</x:f>
      </x:c>
      <x:c r="AB119" s="123" t="str">
        <x:f>IF(B119="","",IF(X119&lt;&gt;"","manuell",IF(OR(P119&lt;&gt;"",Q119&lt;&gt;"",R119&lt;&gt;"",S119&lt;&gt;""),"click_id",IF(W119&lt;&gt;"","signal_id",IF(OR(K119&lt;&gt;"",L119&lt;&gt;"",M119&lt;&gt;""),"utm",IF(J119&lt;&gt;"","referrer",IF(T119&lt;&gt;"","selbstauskunft","unbekannt")))))))</x:f>
      </x:c>
      <x:c r="AC119" s="123" t="str">
        <x:f>IF(B119="","",IF(OR(T119="ChatGPT/KI-Suche",U119&lt;&gt;""),"Ja","Nein"))</x:f>
      </x:c>
      <x:c r="AD119" s="127" t="str">
        <x:f>IF(F119="","",DATE(YEAR(F119),MONTH(F119),1))</x:f>
      </x:c>
      <x:c r="AE119" s="123" t="str">
        <x:f>IF(B119="","",IF(G119="booking_start","Nicht zulässig",IF(OR(C119="",F119="",G119=""),"Prüfen",IF(COUNTIFS($A$7:$A$306,A119,$B$7:$B$306,B119)&gt;1,"Lead-ID prüfen","Bereit"))))</x:f>
      </x:c>
      <x:c r="AF119" s="123" t="str">
        <x:f>IF(B119="","",ROW()-6)</x:f>
      </x:c>
    </x:row>
    <x:row r="120" ht="22.5" customHeight="1">
      <x:c r="A120" s="61" t="str">
        <x:v>Eigene Daten</x:v>
      </x:c>
      <x:c r="B120" s="58"/>
      <x:c r="C120" s="58"/>
      <x:c r="D120" s="58"/>
      <x:c r="E120" s="58"/>
      <x:c r="F120" s="125"/>
      <x:c r="G120" s="58"/>
      <x:c r="H120" s="58"/>
      <x:c r="I120" s="58"/>
      <x:c r="J120" s="58"/>
      <x:c r="K120" s="58"/>
      <x:c r="L120" s="58"/>
      <x:c r="M120" s="58"/>
      <x:c r="N120" s="58"/>
      <x:c r="O120" s="58"/>
      <x:c r="P120" s="58"/>
      <x:c r="Q120" s="58"/>
      <x:c r="R120" s="58"/>
      <x:c r="S120" s="58"/>
      <x:c r="T120" s="58"/>
      <x:c r="U120" s="58"/>
      <x:c r="V120" s="58"/>
      <x:c r="W120" s="58"/>
      <x:c r="X120" s="58"/>
      <x:c r="Y120" s="58"/>
      <x:c r="Z120" s="123" t="str">
        <x:f>IF(B120="","",IF(X120&lt;&gt;"",X120,IF(OR(P120&lt;&gt;"",Q120&lt;&gt;"",R120&lt;&gt;""),"Google Ads",IF(S120&lt;&gt;"","Microsoft Ads",IF(W120&lt;&gt;"",IFERROR(INDEX('MESSPLAN'!$E$7:$E$106,MATCH(W120,'MESSPLAN'!$C$7:$C$106,0)),"Direct/Unbekannt"),IF(K120&lt;&gt;"",K120,IF(J120&lt;&gt;"",J120,IF(T120&lt;&gt;"",T120,"Direct/Unbekannt"))))))))</x:f>
      </x:c>
      <x:c r="AA120" s="123" t="str">
        <x:f>IF(B120="","",IF(W120&lt;&gt;"",IFERROR(INDEX('MESSPLAN'!$D$7:$D$106,MATCH(W120,'MESSPLAN'!$C$7:$C$106,0)),"Sonstige"),IF(OR(Z120="Google Ads",Z120="Google Organic",Z120="Google Maps"),"Google",IF(OR(U120&lt;&gt;"",T120="ChatGPT/KI-Suche"),"KI","Sonstige"))))</x:f>
      </x:c>
      <x:c r="AB120" s="123" t="str">
        <x:f>IF(B120="","",IF(X120&lt;&gt;"","manuell",IF(OR(P120&lt;&gt;"",Q120&lt;&gt;"",R120&lt;&gt;"",S120&lt;&gt;""),"click_id",IF(W120&lt;&gt;"","signal_id",IF(OR(K120&lt;&gt;"",L120&lt;&gt;"",M120&lt;&gt;""),"utm",IF(J120&lt;&gt;"","referrer",IF(T120&lt;&gt;"","selbstauskunft","unbekannt")))))))</x:f>
      </x:c>
      <x:c r="AC120" s="123" t="str">
        <x:f>IF(B120="","",IF(OR(T120="ChatGPT/KI-Suche",U120&lt;&gt;""),"Ja","Nein"))</x:f>
      </x:c>
      <x:c r="AD120" s="127" t="str">
        <x:f>IF(F120="","",DATE(YEAR(F120),MONTH(F120),1))</x:f>
      </x:c>
      <x:c r="AE120" s="123" t="str">
        <x:f>IF(B120="","",IF(G120="booking_start","Nicht zulässig",IF(OR(C120="",F120="",G120=""),"Prüfen",IF(COUNTIFS($A$7:$A$306,A120,$B$7:$B$306,B120)&gt;1,"Lead-ID prüfen","Bereit"))))</x:f>
      </x:c>
      <x:c r="AF120" s="123" t="str">
        <x:f>IF(B120="","",ROW()-6)</x:f>
      </x:c>
    </x:row>
    <x:row r="121" ht="22.5" customHeight="1">
      <x:c r="A121" s="61" t="str">
        <x:v>Eigene Daten</x:v>
      </x:c>
      <x:c r="B121" s="58"/>
      <x:c r="C121" s="58"/>
      <x:c r="D121" s="58"/>
      <x:c r="E121" s="58"/>
      <x:c r="F121" s="125"/>
      <x:c r="G121" s="58"/>
      <x:c r="H121" s="58"/>
      <x:c r="I121" s="58"/>
      <x:c r="J121" s="58"/>
      <x:c r="K121" s="58"/>
      <x:c r="L121" s="58"/>
      <x:c r="M121" s="58"/>
      <x:c r="N121" s="58"/>
      <x:c r="O121" s="58"/>
      <x:c r="P121" s="58"/>
      <x:c r="Q121" s="58"/>
      <x:c r="R121" s="58"/>
      <x:c r="S121" s="58"/>
      <x:c r="T121" s="58"/>
      <x:c r="U121" s="58"/>
      <x:c r="V121" s="58"/>
      <x:c r="W121" s="58"/>
      <x:c r="X121" s="58"/>
      <x:c r="Y121" s="58"/>
      <x:c r="Z121" s="123" t="str">
        <x:f>IF(B121="","",IF(X121&lt;&gt;"",X121,IF(OR(P121&lt;&gt;"",Q121&lt;&gt;"",R121&lt;&gt;""),"Google Ads",IF(S121&lt;&gt;"","Microsoft Ads",IF(W121&lt;&gt;"",IFERROR(INDEX('MESSPLAN'!$E$7:$E$106,MATCH(W121,'MESSPLAN'!$C$7:$C$106,0)),"Direct/Unbekannt"),IF(K121&lt;&gt;"",K121,IF(J121&lt;&gt;"",J121,IF(T121&lt;&gt;"",T121,"Direct/Unbekannt"))))))))</x:f>
      </x:c>
      <x:c r="AA121" s="123" t="str">
        <x:f>IF(B121="","",IF(W121&lt;&gt;"",IFERROR(INDEX('MESSPLAN'!$D$7:$D$106,MATCH(W121,'MESSPLAN'!$C$7:$C$106,0)),"Sonstige"),IF(OR(Z121="Google Ads",Z121="Google Organic",Z121="Google Maps"),"Google",IF(OR(U121&lt;&gt;"",T121="ChatGPT/KI-Suche"),"KI","Sonstige"))))</x:f>
      </x:c>
      <x:c r="AB121" s="123" t="str">
        <x:f>IF(B121="","",IF(X121&lt;&gt;"","manuell",IF(OR(P121&lt;&gt;"",Q121&lt;&gt;"",R121&lt;&gt;"",S121&lt;&gt;""),"click_id",IF(W121&lt;&gt;"","signal_id",IF(OR(K121&lt;&gt;"",L121&lt;&gt;"",M121&lt;&gt;""),"utm",IF(J121&lt;&gt;"","referrer",IF(T121&lt;&gt;"","selbstauskunft","unbekannt")))))))</x:f>
      </x:c>
      <x:c r="AC121" s="123" t="str">
        <x:f>IF(B121="","",IF(OR(T121="ChatGPT/KI-Suche",U121&lt;&gt;""),"Ja","Nein"))</x:f>
      </x:c>
      <x:c r="AD121" s="127" t="str">
        <x:f>IF(F121="","",DATE(YEAR(F121),MONTH(F121),1))</x:f>
      </x:c>
      <x:c r="AE121" s="123" t="str">
        <x:f>IF(B121="","",IF(G121="booking_start","Nicht zulässig",IF(OR(C121="",F121="",G121=""),"Prüfen",IF(COUNTIFS($A$7:$A$306,A121,$B$7:$B$306,B121)&gt;1,"Lead-ID prüfen","Bereit"))))</x:f>
      </x:c>
      <x:c r="AF121" s="123" t="str">
        <x:f>IF(B121="","",ROW()-6)</x:f>
      </x:c>
    </x:row>
    <x:row r="122" ht="22.5" customHeight="1">
      <x:c r="A122" s="61" t="str">
        <x:v>Eigene Daten</x:v>
      </x:c>
      <x:c r="B122" s="58"/>
      <x:c r="C122" s="58"/>
      <x:c r="D122" s="58"/>
      <x:c r="E122" s="58"/>
      <x:c r="F122" s="125"/>
      <x:c r="G122" s="58"/>
      <x:c r="H122" s="58"/>
      <x:c r="I122" s="58"/>
      <x:c r="J122" s="58"/>
      <x:c r="K122" s="58"/>
      <x:c r="L122" s="58"/>
      <x:c r="M122" s="58"/>
      <x:c r="N122" s="58"/>
      <x:c r="O122" s="58"/>
      <x:c r="P122" s="58"/>
      <x:c r="Q122" s="58"/>
      <x:c r="R122" s="58"/>
      <x:c r="S122" s="58"/>
      <x:c r="T122" s="58"/>
      <x:c r="U122" s="58"/>
      <x:c r="V122" s="58"/>
      <x:c r="W122" s="58"/>
      <x:c r="X122" s="58"/>
      <x:c r="Y122" s="58"/>
      <x:c r="Z122" s="123" t="str">
        <x:f>IF(B122="","",IF(X122&lt;&gt;"",X122,IF(OR(P122&lt;&gt;"",Q122&lt;&gt;"",R122&lt;&gt;""),"Google Ads",IF(S122&lt;&gt;"","Microsoft Ads",IF(W122&lt;&gt;"",IFERROR(INDEX('MESSPLAN'!$E$7:$E$106,MATCH(W122,'MESSPLAN'!$C$7:$C$106,0)),"Direct/Unbekannt"),IF(K122&lt;&gt;"",K122,IF(J122&lt;&gt;"",J122,IF(T122&lt;&gt;"",T122,"Direct/Unbekannt"))))))))</x:f>
      </x:c>
      <x:c r="AA122" s="123" t="str">
        <x:f>IF(B122="","",IF(W122&lt;&gt;"",IFERROR(INDEX('MESSPLAN'!$D$7:$D$106,MATCH(W122,'MESSPLAN'!$C$7:$C$106,0)),"Sonstige"),IF(OR(Z122="Google Ads",Z122="Google Organic",Z122="Google Maps"),"Google",IF(OR(U122&lt;&gt;"",T122="ChatGPT/KI-Suche"),"KI","Sonstige"))))</x:f>
      </x:c>
      <x:c r="AB122" s="123" t="str">
        <x:f>IF(B122="","",IF(X122&lt;&gt;"","manuell",IF(OR(P122&lt;&gt;"",Q122&lt;&gt;"",R122&lt;&gt;"",S122&lt;&gt;""),"click_id",IF(W122&lt;&gt;"","signal_id",IF(OR(K122&lt;&gt;"",L122&lt;&gt;"",M122&lt;&gt;""),"utm",IF(J122&lt;&gt;"","referrer",IF(T122&lt;&gt;"","selbstauskunft","unbekannt")))))))</x:f>
      </x:c>
      <x:c r="AC122" s="123" t="str">
        <x:f>IF(B122="","",IF(OR(T122="ChatGPT/KI-Suche",U122&lt;&gt;""),"Ja","Nein"))</x:f>
      </x:c>
      <x:c r="AD122" s="127" t="str">
        <x:f>IF(F122="","",DATE(YEAR(F122),MONTH(F122),1))</x:f>
      </x:c>
      <x:c r="AE122" s="123" t="str">
        <x:f>IF(B122="","",IF(G122="booking_start","Nicht zulässig",IF(OR(C122="",F122="",G122=""),"Prüfen",IF(COUNTIFS($A$7:$A$306,A122,$B$7:$B$306,B122)&gt;1,"Lead-ID prüfen","Bereit"))))</x:f>
      </x:c>
      <x:c r="AF122" s="123" t="str">
        <x:f>IF(B122="","",ROW()-6)</x:f>
      </x:c>
    </x:row>
    <x:row r="123" ht="22.5" customHeight="1">
      <x:c r="A123" s="61" t="str">
        <x:v>Eigene Daten</x:v>
      </x:c>
      <x:c r="B123" s="58"/>
      <x:c r="C123" s="58"/>
      <x:c r="D123" s="58"/>
      <x:c r="E123" s="58"/>
      <x:c r="F123" s="125"/>
      <x:c r="G123" s="58"/>
      <x:c r="H123" s="58"/>
      <x:c r="I123" s="58"/>
      <x:c r="J123" s="58"/>
      <x:c r="K123" s="58"/>
      <x:c r="L123" s="58"/>
      <x:c r="M123" s="58"/>
      <x:c r="N123" s="58"/>
      <x:c r="O123" s="58"/>
      <x:c r="P123" s="58"/>
      <x:c r="Q123" s="58"/>
      <x:c r="R123" s="58"/>
      <x:c r="S123" s="58"/>
      <x:c r="T123" s="58"/>
      <x:c r="U123" s="58"/>
      <x:c r="V123" s="58"/>
      <x:c r="W123" s="58"/>
      <x:c r="X123" s="58"/>
      <x:c r="Y123" s="58"/>
      <x:c r="Z123" s="123" t="str">
        <x:f>IF(B123="","",IF(X123&lt;&gt;"",X123,IF(OR(P123&lt;&gt;"",Q123&lt;&gt;"",R123&lt;&gt;""),"Google Ads",IF(S123&lt;&gt;"","Microsoft Ads",IF(W123&lt;&gt;"",IFERROR(INDEX('MESSPLAN'!$E$7:$E$106,MATCH(W123,'MESSPLAN'!$C$7:$C$106,0)),"Direct/Unbekannt"),IF(K123&lt;&gt;"",K123,IF(J123&lt;&gt;"",J123,IF(T123&lt;&gt;"",T123,"Direct/Unbekannt"))))))))</x:f>
      </x:c>
      <x:c r="AA123" s="123" t="str">
        <x:f>IF(B123="","",IF(W123&lt;&gt;"",IFERROR(INDEX('MESSPLAN'!$D$7:$D$106,MATCH(W123,'MESSPLAN'!$C$7:$C$106,0)),"Sonstige"),IF(OR(Z123="Google Ads",Z123="Google Organic",Z123="Google Maps"),"Google",IF(OR(U123&lt;&gt;"",T123="ChatGPT/KI-Suche"),"KI","Sonstige"))))</x:f>
      </x:c>
      <x:c r="AB123" s="123" t="str">
        <x:f>IF(B123="","",IF(X123&lt;&gt;"","manuell",IF(OR(P123&lt;&gt;"",Q123&lt;&gt;"",R123&lt;&gt;"",S123&lt;&gt;""),"click_id",IF(W123&lt;&gt;"","signal_id",IF(OR(K123&lt;&gt;"",L123&lt;&gt;"",M123&lt;&gt;""),"utm",IF(J123&lt;&gt;"","referrer",IF(T123&lt;&gt;"","selbstauskunft","unbekannt")))))))</x:f>
      </x:c>
      <x:c r="AC123" s="123" t="str">
        <x:f>IF(B123="","",IF(OR(T123="ChatGPT/KI-Suche",U123&lt;&gt;""),"Ja","Nein"))</x:f>
      </x:c>
      <x:c r="AD123" s="127" t="str">
        <x:f>IF(F123="","",DATE(YEAR(F123),MONTH(F123),1))</x:f>
      </x:c>
      <x:c r="AE123" s="123" t="str">
        <x:f>IF(B123="","",IF(G123="booking_start","Nicht zulässig",IF(OR(C123="",F123="",G123=""),"Prüfen",IF(COUNTIFS($A$7:$A$306,A123,$B$7:$B$306,B123)&gt;1,"Lead-ID prüfen","Bereit"))))</x:f>
      </x:c>
      <x:c r="AF123" s="123" t="str">
        <x:f>IF(B123="","",ROW()-6)</x:f>
      </x:c>
    </x:row>
    <x:row r="124" ht="22.5" customHeight="1">
      <x:c r="A124" s="61" t="str">
        <x:v>Eigene Daten</x:v>
      </x:c>
      <x:c r="B124" s="58"/>
      <x:c r="C124" s="58"/>
      <x:c r="D124" s="58"/>
      <x:c r="E124" s="58"/>
      <x:c r="F124" s="125"/>
      <x:c r="G124" s="58"/>
      <x:c r="H124" s="58"/>
      <x:c r="I124" s="58"/>
      <x:c r="J124" s="58"/>
      <x:c r="K124" s="58"/>
      <x:c r="L124" s="58"/>
      <x:c r="M124" s="58"/>
      <x:c r="N124" s="58"/>
      <x:c r="O124" s="58"/>
      <x:c r="P124" s="58"/>
      <x:c r="Q124" s="58"/>
      <x:c r="R124" s="58"/>
      <x:c r="S124" s="58"/>
      <x:c r="T124" s="58"/>
      <x:c r="U124" s="58"/>
      <x:c r="V124" s="58"/>
      <x:c r="W124" s="58"/>
      <x:c r="X124" s="58"/>
      <x:c r="Y124" s="58"/>
      <x:c r="Z124" s="123" t="str">
        <x:f>IF(B124="","",IF(X124&lt;&gt;"",X124,IF(OR(P124&lt;&gt;"",Q124&lt;&gt;"",R124&lt;&gt;""),"Google Ads",IF(S124&lt;&gt;"","Microsoft Ads",IF(W124&lt;&gt;"",IFERROR(INDEX('MESSPLAN'!$E$7:$E$106,MATCH(W124,'MESSPLAN'!$C$7:$C$106,0)),"Direct/Unbekannt"),IF(K124&lt;&gt;"",K124,IF(J124&lt;&gt;"",J124,IF(T124&lt;&gt;"",T124,"Direct/Unbekannt"))))))))</x:f>
      </x:c>
      <x:c r="AA124" s="123" t="str">
        <x:f>IF(B124="","",IF(W124&lt;&gt;"",IFERROR(INDEX('MESSPLAN'!$D$7:$D$106,MATCH(W124,'MESSPLAN'!$C$7:$C$106,0)),"Sonstige"),IF(OR(Z124="Google Ads",Z124="Google Organic",Z124="Google Maps"),"Google",IF(OR(U124&lt;&gt;"",T124="ChatGPT/KI-Suche"),"KI","Sonstige"))))</x:f>
      </x:c>
      <x:c r="AB124" s="123" t="str">
        <x:f>IF(B124="","",IF(X124&lt;&gt;"","manuell",IF(OR(P124&lt;&gt;"",Q124&lt;&gt;"",R124&lt;&gt;"",S124&lt;&gt;""),"click_id",IF(W124&lt;&gt;"","signal_id",IF(OR(K124&lt;&gt;"",L124&lt;&gt;"",M124&lt;&gt;""),"utm",IF(J124&lt;&gt;"","referrer",IF(T124&lt;&gt;"","selbstauskunft","unbekannt")))))))</x:f>
      </x:c>
      <x:c r="AC124" s="123" t="str">
        <x:f>IF(B124="","",IF(OR(T124="ChatGPT/KI-Suche",U124&lt;&gt;""),"Ja","Nein"))</x:f>
      </x:c>
      <x:c r="AD124" s="127" t="str">
        <x:f>IF(F124="","",DATE(YEAR(F124),MONTH(F124),1))</x:f>
      </x:c>
      <x:c r="AE124" s="123" t="str">
        <x:f>IF(B124="","",IF(G124="booking_start","Nicht zulässig",IF(OR(C124="",F124="",G124=""),"Prüfen",IF(COUNTIFS($A$7:$A$306,A124,$B$7:$B$306,B124)&gt;1,"Lead-ID prüfen","Bereit"))))</x:f>
      </x:c>
      <x:c r="AF124" s="123" t="str">
        <x:f>IF(B124="","",ROW()-6)</x:f>
      </x:c>
    </x:row>
    <x:row r="125" ht="22.5" customHeight="1">
      <x:c r="A125" s="61" t="str">
        <x:v>Eigene Daten</x:v>
      </x:c>
      <x:c r="B125" s="58"/>
      <x:c r="C125" s="58"/>
      <x:c r="D125" s="58"/>
      <x:c r="E125" s="58"/>
      <x:c r="F125" s="125"/>
      <x:c r="G125" s="58"/>
      <x:c r="H125" s="58"/>
      <x:c r="I125" s="58"/>
      <x:c r="J125" s="58"/>
      <x:c r="K125" s="58"/>
      <x:c r="L125" s="58"/>
      <x:c r="M125" s="58"/>
      <x:c r="N125" s="58"/>
      <x:c r="O125" s="58"/>
      <x:c r="P125" s="58"/>
      <x:c r="Q125" s="58"/>
      <x:c r="R125" s="58"/>
      <x:c r="S125" s="58"/>
      <x:c r="T125" s="58"/>
      <x:c r="U125" s="58"/>
      <x:c r="V125" s="58"/>
      <x:c r="W125" s="58"/>
      <x:c r="X125" s="58"/>
      <x:c r="Y125" s="58"/>
      <x:c r="Z125" s="123" t="str">
        <x:f>IF(B125="","",IF(X125&lt;&gt;"",X125,IF(OR(P125&lt;&gt;"",Q125&lt;&gt;"",R125&lt;&gt;""),"Google Ads",IF(S125&lt;&gt;"","Microsoft Ads",IF(W125&lt;&gt;"",IFERROR(INDEX('MESSPLAN'!$E$7:$E$106,MATCH(W125,'MESSPLAN'!$C$7:$C$106,0)),"Direct/Unbekannt"),IF(K125&lt;&gt;"",K125,IF(J125&lt;&gt;"",J125,IF(T125&lt;&gt;"",T125,"Direct/Unbekannt"))))))))</x:f>
      </x:c>
      <x:c r="AA125" s="123" t="str">
        <x:f>IF(B125="","",IF(W125&lt;&gt;"",IFERROR(INDEX('MESSPLAN'!$D$7:$D$106,MATCH(W125,'MESSPLAN'!$C$7:$C$106,0)),"Sonstige"),IF(OR(Z125="Google Ads",Z125="Google Organic",Z125="Google Maps"),"Google",IF(OR(U125&lt;&gt;"",T125="ChatGPT/KI-Suche"),"KI","Sonstige"))))</x:f>
      </x:c>
      <x:c r="AB125" s="123" t="str">
        <x:f>IF(B125="","",IF(X125&lt;&gt;"","manuell",IF(OR(P125&lt;&gt;"",Q125&lt;&gt;"",R125&lt;&gt;"",S125&lt;&gt;""),"click_id",IF(W125&lt;&gt;"","signal_id",IF(OR(K125&lt;&gt;"",L125&lt;&gt;"",M125&lt;&gt;""),"utm",IF(J125&lt;&gt;"","referrer",IF(T125&lt;&gt;"","selbstauskunft","unbekannt")))))))</x:f>
      </x:c>
      <x:c r="AC125" s="123" t="str">
        <x:f>IF(B125="","",IF(OR(T125="ChatGPT/KI-Suche",U125&lt;&gt;""),"Ja","Nein"))</x:f>
      </x:c>
      <x:c r="AD125" s="127" t="str">
        <x:f>IF(F125="","",DATE(YEAR(F125),MONTH(F125),1))</x:f>
      </x:c>
      <x:c r="AE125" s="123" t="str">
        <x:f>IF(B125="","",IF(G125="booking_start","Nicht zulässig",IF(OR(C125="",F125="",G125=""),"Prüfen",IF(COUNTIFS($A$7:$A$306,A125,$B$7:$B$306,B125)&gt;1,"Lead-ID prüfen","Bereit"))))</x:f>
      </x:c>
      <x:c r="AF125" s="123" t="str">
        <x:f>IF(B125="","",ROW()-6)</x:f>
      </x:c>
    </x:row>
    <x:row r="126" ht="22.5" customHeight="1">
      <x:c r="A126" s="61" t="str">
        <x:v>Eigene Daten</x:v>
      </x:c>
      <x:c r="B126" s="58"/>
      <x:c r="C126" s="58"/>
      <x:c r="D126" s="58"/>
      <x:c r="E126" s="58"/>
      <x:c r="F126" s="125"/>
      <x:c r="G126" s="58"/>
      <x:c r="H126" s="58"/>
      <x:c r="I126" s="58"/>
      <x:c r="J126" s="58"/>
      <x:c r="K126" s="58"/>
      <x:c r="L126" s="58"/>
      <x:c r="M126" s="58"/>
      <x:c r="N126" s="58"/>
      <x:c r="O126" s="58"/>
      <x:c r="P126" s="58"/>
      <x:c r="Q126" s="58"/>
      <x:c r="R126" s="58"/>
      <x:c r="S126" s="58"/>
      <x:c r="T126" s="58"/>
      <x:c r="U126" s="58"/>
      <x:c r="V126" s="58"/>
      <x:c r="W126" s="58"/>
      <x:c r="X126" s="58"/>
      <x:c r="Y126" s="58"/>
      <x:c r="Z126" s="123" t="str">
        <x:f>IF(B126="","",IF(X126&lt;&gt;"",X126,IF(OR(P126&lt;&gt;"",Q126&lt;&gt;"",R126&lt;&gt;""),"Google Ads",IF(S126&lt;&gt;"","Microsoft Ads",IF(W126&lt;&gt;"",IFERROR(INDEX('MESSPLAN'!$E$7:$E$106,MATCH(W126,'MESSPLAN'!$C$7:$C$106,0)),"Direct/Unbekannt"),IF(K126&lt;&gt;"",K126,IF(J126&lt;&gt;"",J126,IF(T126&lt;&gt;"",T126,"Direct/Unbekannt"))))))))</x:f>
      </x:c>
      <x:c r="AA126" s="123" t="str">
        <x:f>IF(B126="","",IF(W126&lt;&gt;"",IFERROR(INDEX('MESSPLAN'!$D$7:$D$106,MATCH(W126,'MESSPLAN'!$C$7:$C$106,0)),"Sonstige"),IF(OR(Z126="Google Ads",Z126="Google Organic",Z126="Google Maps"),"Google",IF(OR(U126&lt;&gt;"",T126="ChatGPT/KI-Suche"),"KI","Sonstige"))))</x:f>
      </x:c>
      <x:c r="AB126" s="123" t="str">
        <x:f>IF(B126="","",IF(X126&lt;&gt;"","manuell",IF(OR(P126&lt;&gt;"",Q126&lt;&gt;"",R126&lt;&gt;"",S126&lt;&gt;""),"click_id",IF(W126&lt;&gt;"","signal_id",IF(OR(K126&lt;&gt;"",L126&lt;&gt;"",M126&lt;&gt;""),"utm",IF(J126&lt;&gt;"","referrer",IF(T126&lt;&gt;"","selbstauskunft","unbekannt")))))))</x:f>
      </x:c>
      <x:c r="AC126" s="123" t="str">
        <x:f>IF(B126="","",IF(OR(T126="ChatGPT/KI-Suche",U126&lt;&gt;""),"Ja","Nein"))</x:f>
      </x:c>
      <x:c r="AD126" s="127" t="str">
        <x:f>IF(F126="","",DATE(YEAR(F126),MONTH(F126),1))</x:f>
      </x:c>
      <x:c r="AE126" s="123" t="str">
        <x:f>IF(B126="","",IF(G126="booking_start","Nicht zulässig",IF(OR(C126="",F126="",G126=""),"Prüfen",IF(COUNTIFS($A$7:$A$306,A126,$B$7:$B$306,B126)&gt;1,"Lead-ID prüfen","Bereit"))))</x:f>
      </x:c>
      <x:c r="AF126" s="123" t="str">
        <x:f>IF(B126="","",ROW()-6)</x:f>
      </x:c>
    </x:row>
    <x:row r="127" ht="22.5" customHeight="1">
      <x:c r="A127" s="61" t="str">
        <x:v>Eigene Daten</x:v>
      </x:c>
      <x:c r="B127" s="58"/>
      <x:c r="C127" s="58"/>
      <x:c r="D127" s="58"/>
      <x:c r="E127" s="58"/>
      <x:c r="F127" s="125"/>
      <x:c r="G127" s="58"/>
      <x:c r="H127" s="58"/>
      <x:c r="I127" s="58"/>
      <x:c r="J127" s="58"/>
      <x:c r="K127" s="58"/>
      <x:c r="L127" s="58"/>
      <x:c r="M127" s="58"/>
      <x:c r="N127" s="58"/>
      <x:c r="O127" s="58"/>
      <x:c r="P127" s="58"/>
      <x:c r="Q127" s="58"/>
      <x:c r="R127" s="58"/>
      <x:c r="S127" s="58"/>
      <x:c r="T127" s="58"/>
      <x:c r="U127" s="58"/>
      <x:c r="V127" s="58"/>
      <x:c r="W127" s="58"/>
      <x:c r="X127" s="58"/>
      <x:c r="Y127" s="58"/>
      <x:c r="Z127" s="123" t="str">
        <x:f>IF(B127="","",IF(X127&lt;&gt;"",X127,IF(OR(P127&lt;&gt;"",Q127&lt;&gt;"",R127&lt;&gt;""),"Google Ads",IF(S127&lt;&gt;"","Microsoft Ads",IF(W127&lt;&gt;"",IFERROR(INDEX('MESSPLAN'!$E$7:$E$106,MATCH(W127,'MESSPLAN'!$C$7:$C$106,0)),"Direct/Unbekannt"),IF(K127&lt;&gt;"",K127,IF(J127&lt;&gt;"",J127,IF(T127&lt;&gt;"",T127,"Direct/Unbekannt"))))))))</x:f>
      </x:c>
      <x:c r="AA127" s="123" t="str">
        <x:f>IF(B127="","",IF(W127&lt;&gt;"",IFERROR(INDEX('MESSPLAN'!$D$7:$D$106,MATCH(W127,'MESSPLAN'!$C$7:$C$106,0)),"Sonstige"),IF(OR(Z127="Google Ads",Z127="Google Organic",Z127="Google Maps"),"Google",IF(OR(U127&lt;&gt;"",T127="ChatGPT/KI-Suche"),"KI","Sonstige"))))</x:f>
      </x:c>
      <x:c r="AB127" s="123" t="str">
        <x:f>IF(B127="","",IF(X127&lt;&gt;"","manuell",IF(OR(P127&lt;&gt;"",Q127&lt;&gt;"",R127&lt;&gt;"",S127&lt;&gt;""),"click_id",IF(W127&lt;&gt;"","signal_id",IF(OR(K127&lt;&gt;"",L127&lt;&gt;"",M127&lt;&gt;""),"utm",IF(J127&lt;&gt;"","referrer",IF(T127&lt;&gt;"","selbstauskunft","unbekannt")))))))</x:f>
      </x:c>
      <x:c r="AC127" s="123" t="str">
        <x:f>IF(B127="","",IF(OR(T127="ChatGPT/KI-Suche",U127&lt;&gt;""),"Ja","Nein"))</x:f>
      </x:c>
      <x:c r="AD127" s="127" t="str">
        <x:f>IF(F127="","",DATE(YEAR(F127),MONTH(F127),1))</x:f>
      </x:c>
      <x:c r="AE127" s="123" t="str">
        <x:f>IF(B127="","",IF(G127="booking_start","Nicht zulässig",IF(OR(C127="",F127="",G127=""),"Prüfen",IF(COUNTIFS($A$7:$A$306,A127,$B$7:$B$306,B127)&gt;1,"Lead-ID prüfen","Bereit"))))</x:f>
      </x:c>
      <x:c r="AF127" s="123" t="str">
        <x:f>IF(B127="","",ROW()-6)</x:f>
      </x:c>
    </x:row>
    <x:row r="128" ht="22.5" customHeight="1">
      <x:c r="A128" s="61" t="str">
        <x:v>Eigene Daten</x:v>
      </x:c>
      <x:c r="B128" s="58"/>
      <x:c r="C128" s="58"/>
      <x:c r="D128" s="58"/>
      <x:c r="E128" s="58"/>
      <x:c r="F128" s="125"/>
      <x:c r="G128" s="58"/>
      <x:c r="H128" s="58"/>
      <x:c r="I128" s="58"/>
      <x:c r="J128" s="58"/>
      <x:c r="K128" s="58"/>
      <x:c r="L128" s="58"/>
      <x:c r="M128" s="58"/>
      <x:c r="N128" s="58"/>
      <x:c r="O128" s="58"/>
      <x:c r="P128" s="58"/>
      <x:c r="Q128" s="58"/>
      <x:c r="R128" s="58"/>
      <x:c r="S128" s="58"/>
      <x:c r="T128" s="58"/>
      <x:c r="U128" s="58"/>
      <x:c r="V128" s="58"/>
      <x:c r="W128" s="58"/>
      <x:c r="X128" s="58"/>
      <x:c r="Y128" s="58"/>
      <x:c r="Z128" s="123" t="str">
        <x:f>IF(B128="","",IF(X128&lt;&gt;"",X128,IF(OR(P128&lt;&gt;"",Q128&lt;&gt;"",R128&lt;&gt;""),"Google Ads",IF(S128&lt;&gt;"","Microsoft Ads",IF(W128&lt;&gt;"",IFERROR(INDEX('MESSPLAN'!$E$7:$E$106,MATCH(W128,'MESSPLAN'!$C$7:$C$106,0)),"Direct/Unbekannt"),IF(K128&lt;&gt;"",K128,IF(J128&lt;&gt;"",J128,IF(T128&lt;&gt;"",T128,"Direct/Unbekannt"))))))))</x:f>
      </x:c>
      <x:c r="AA128" s="123" t="str">
        <x:f>IF(B128="","",IF(W128&lt;&gt;"",IFERROR(INDEX('MESSPLAN'!$D$7:$D$106,MATCH(W128,'MESSPLAN'!$C$7:$C$106,0)),"Sonstige"),IF(OR(Z128="Google Ads",Z128="Google Organic",Z128="Google Maps"),"Google",IF(OR(U128&lt;&gt;"",T128="ChatGPT/KI-Suche"),"KI","Sonstige"))))</x:f>
      </x:c>
      <x:c r="AB128" s="123" t="str">
        <x:f>IF(B128="","",IF(X128&lt;&gt;"","manuell",IF(OR(P128&lt;&gt;"",Q128&lt;&gt;"",R128&lt;&gt;"",S128&lt;&gt;""),"click_id",IF(W128&lt;&gt;"","signal_id",IF(OR(K128&lt;&gt;"",L128&lt;&gt;"",M128&lt;&gt;""),"utm",IF(J128&lt;&gt;"","referrer",IF(T128&lt;&gt;"","selbstauskunft","unbekannt")))))))</x:f>
      </x:c>
      <x:c r="AC128" s="123" t="str">
        <x:f>IF(B128="","",IF(OR(T128="ChatGPT/KI-Suche",U128&lt;&gt;""),"Ja","Nein"))</x:f>
      </x:c>
      <x:c r="AD128" s="127" t="str">
        <x:f>IF(F128="","",DATE(YEAR(F128),MONTH(F128),1))</x:f>
      </x:c>
      <x:c r="AE128" s="123" t="str">
        <x:f>IF(B128="","",IF(G128="booking_start","Nicht zulässig",IF(OR(C128="",F128="",G128=""),"Prüfen",IF(COUNTIFS($A$7:$A$306,A128,$B$7:$B$306,B128)&gt;1,"Lead-ID prüfen","Bereit"))))</x:f>
      </x:c>
      <x:c r="AF128" s="123" t="str">
        <x:f>IF(B128="","",ROW()-6)</x:f>
      </x:c>
    </x:row>
    <x:row r="129" ht="22.5" customHeight="1">
      <x:c r="A129" s="61" t="str">
        <x:v>Eigene Daten</x:v>
      </x:c>
      <x:c r="B129" s="58"/>
      <x:c r="C129" s="58"/>
      <x:c r="D129" s="58"/>
      <x:c r="E129" s="58"/>
      <x:c r="F129" s="125"/>
      <x:c r="G129" s="58"/>
      <x:c r="H129" s="58"/>
      <x:c r="I129" s="58"/>
      <x:c r="J129" s="58"/>
      <x:c r="K129" s="58"/>
      <x:c r="L129" s="58"/>
      <x:c r="M129" s="58"/>
      <x:c r="N129" s="58"/>
      <x:c r="O129" s="58"/>
      <x:c r="P129" s="58"/>
      <x:c r="Q129" s="58"/>
      <x:c r="R129" s="58"/>
      <x:c r="S129" s="58"/>
      <x:c r="T129" s="58"/>
      <x:c r="U129" s="58"/>
      <x:c r="V129" s="58"/>
      <x:c r="W129" s="58"/>
      <x:c r="X129" s="58"/>
      <x:c r="Y129" s="58"/>
      <x:c r="Z129" s="123" t="str">
        <x:f>IF(B129="","",IF(X129&lt;&gt;"",X129,IF(OR(P129&lt;&gt;"",Q129&lt;&gt;"",R129&lt;&gt;""),"Google Ads",IF(S129&lt;&gt;"","Microsoft Ads",IF(W129&lt;&gt;"",IFERROR(INDEX('MESSPLAN'!$E$7:$E$106,MATCH(W129,'MESSPLAN'!$C$7:$C$106,0)),"Direct/Unbekannt"),IF(K129&lt;&gt;"",K129,IF(J129&lt;&gt;"",J129,IF(T129&lt;&gt;"",T129,"Direct/Unbekannt"))))))))</x:f>
      </x:c>
      <x:c r="AA129" s="123" t="str">
        <x:f>IF(B129="","",IF(W129&lt;&gt;"",IFERROR(INDEX('MESSPLAN'!$D$7:$D$106,MATCH(W129,'MESSPLAN'!$C$7:$C$106,0)),"Sonstige"),IF(OR(Z129="Google Ads",Z129="Google Organic",Z129="Google Maps"),"Google",IF(OR(U129&lt;&gt;"",T129="ChatGPT/KI-Suche"),"KI","Sonstige"))))</x:f>
      </x:c>
      <x:c r="AB129" s="123" t="str">
        <x:f>IF(B129="","",IF(X129&lt;&gt;"","manuell",IF(OR(P129&lt;&gt;"",Q129&lt;&gt;"",R129&lt;&gt;"",S129&lt;&gt;""),"click_id",IF(W129&lt;&gt;"","signal_id",IF(OR(K129&lt;&gt;"",L129&lt;&gt;"",M129&lt;&gt;""),"utm",IF(J129&lt;&gt;"","referrer",IF(T129&lt;&gt;"","selbstauskunft","unbekannt")))))))</x:f>
      </x:c>
      <x:c r="AC129" s="123" t="str">
        <x:f>IF(B129="","",IF(OR(T129="ChatGPT/KI-Suche",U129&lt;&gt;""),"Ja","Nein"))</x:f>
      </x:c>
      <x:c r="AD129" s="127" t="str">
        <x:f>IF(F129="","",DATE(YEAR(F129),MONTH(F129),1))</x:f>
      </x:c>
      <x:c r="AE129" s="123" t="str">
        <x:f>IF(B129="","",IF(G129="booking_start","Nicht zulässig",IF(OR(C129="",F129="",G129=""),"Prüfen",IF(COUNTIFS($A$7:$A$306,A129,$B$7:$B$306,B129)&gt;1,"Lead-ID prüfen","Bereit"))))</x:f>
      </x:c>
      <x:c r="AF129" s="123" t="str">
        <x:f>IF(B129="","",ROW()-6)</x:f>
      </x:c>
    </x:row>
    <x:row r="130" ht="22.5" customHeight="1">
      <x:c r="A130" s="61" t="str">
        <x:v>Eigene Daten</x:v>
      </x:c>
      <x:c r="B130" s="58"/>
      <x:c r="C130" s="58"/>
      <x:c r="D130" s="58"/>
      <x:c r="E130" s="58"/>
      <x:c r="F130" s="125"/>
      <x:c r="G130" s="58"/>
      <x:c r="H130" s="58"/>
      <x:c r="I130" s="58"/>
      <x:c r="J130" s="58"/>
      <x:c r="K130" s="58"/>
      <x:c r="L130" s="58"/>
      <x:c r="M130" s="58"/>
      <x:c r="N130" s="58"/>
      <x:c r="O130" s="58"/>
      <x:c r="P130" s="58"/>
      <x:c r="Q130" s="58"/>
      <x:c r="R130" s="58"/>
      <x:c r="S130" s="58"/>
      <x:c r="T130" s="58"/>
      <x:c r="U130" s="58"/>
      <x:c r="V130" s="58"/>
      <x:c r="W130" s="58"/>
      <x:c r="X130" s="58"/>
      <x:c r="Y130" s="58"/>
      <x:c r="Z130" s="123" t="str">
        <x:f>IF(B130="","",IF(X130&lt;&gt;"",X130,IF(OR(P130&lt;&gt;"",Q130&lt;&gt;"",R130&lt;&gt;""),"Google Ads",IF(S130&lt;&gt;"","Microsoft Ads",IF(W130&lt;&gt;"",IFERROR(INDEX('MESSPLAN'!$E$7:$E$106,MATCH(W130,'MESSPLAN'!$C$7:$C$106,0)),"Direct/Unbekannt"),IF(K130&lt;&gt;"",K130,IF(J130&lt;&gt;"",J130,IF(T130&lt;&gt;"",T130,"Direct/Unbekannt"))))))))</x:f>
      </x:c>
      <x:c r="AA130" s="123" t="str">
        <x:f>IF(B130="","",IF(W130&lt;&gt;"",IFERROR(INDEX('MESSPLAN'!$D$7:$D$106,MATCH(W130,'MESSPLAN'!$C$7:$C$106,0)),"Sonstige"),IF(OR(Z130="Google Ads",Z130="Google Organic",Z130="Google Maps"),"Google",IF(OR(U130&lt;&gt;"",T130="ChatGPT/KI-Suche"),"KI","Sonstige"))))</x:f>
      </x:c>
      <x:c r="AB130" s="123" t="str">
        <x:f>IF(B130="","",IF(X130&lt;&gt;"","manuell",IF(OR(P130&lt;&gt;"",Q130&lt;&gt;"",R130&lt;&gt;"",S130&lt;&gt;""),"click_id",IF(W130&lt;&gt;"","signal_id",IF(OR(K130&lt;&gt;"",L130&lt;&gt;"",M130&lt;&gt;""),"utm",IF(J130&lt;&gt;"","referrer",IF(T130&lt;&gt;"","selbstauskunft","unbekannt")))))))</x:f>
      </x:c>
      <x:c r="AC130" s="123" t="str">
        <x:f>IF(B130="","",IF(OR(T130="ChatGPT/KI-Suche",U130&lt;&gt;""),"Ja","Nein"))</x:f>
      </x:c>
      <x:c r="AD130" s="127" t="str">
        <x:f>IF(F130="","",DATE(YEAR(F130),MONTH(F130),1))</x:f>
      </x:c>
      <x:c r="AE130" s="123" t="str">
        <x:f>IF(B130="","",IF(G130="booking_start","Nicht zulässig",IF(OR(C130="",F130="",G130=""),"Prüfen",IF(COUNTIFS($A$7:$A$306,A130,$B$7:$B$306,B130)&gt;1,"Lead-ID prüfen","Bereit"))))</x:f>
      </x:c>
      <x:c r="AF130" s="123" t="str">
        <x:f>IF(B130="","",ROW()-6)</x:f>
      </x:c>
    </x:row>
    <x:row r="131" ht="22.5" customHeight="1">
      <x:c r="A131" s="61" t="str">
        <x:v>Eigene Daten</x:v>
      </x:c>
      <x:c r="B131" s="58"/>
      <x:c r="C131" s="58"/>
      <x:c r="D131" s="58"/>
      <x:c r="E131" s="58"/>
      <x:c r="F131" s="125"/>
      <x:c r="G131" s="58"/>
      <x:c r="H131" s="58"/>
      <x:c r="I131" s="58"/>
      <x:c r="J131" s="58"/>
      <x:c r="K131" s="58"/>
      <x:c r="L131" s="58"/>
      <x:c r="M131" s="58"/>
      <x:c r="N131" s="58"/>
      <x:c r="O131" s="58"/>
      <x:c r="P131" s="58"/>
      <x:c r="Q131" s="58"/>
      <x:c r="R131" s="58"/>
      <x:c r="S131" s="58"/>
      <x:c r="T131" s="58"/>
      <x:c r="U131" s="58"/>
      <x:c r="V131" s="58"/>
      <x:c r="W131" s="58"/>
      <x:c r="X131" s="58"/>
      <x:c r="Y131" s="58"/>
      <x:c r="Z131" s="123" t="str">
        <x:f>IF(B131="","",IF(X131&lt;&gt;"",X131,IF(OR(P131&lt;&gt;"",Q131&lt;&gt;"",R131&lt;&gt;""),"Google Ads",IF(S131&lt;&gt;"","Microsoft Ads",IF(W131&lt;&gt;"",IFERROR(INDEX('MESSPLAN'!$E$7:$E$106,MATCH(W131,'MESSPLAN'!$C$7:$C$106,0)),"Direct/Unbekannt"),IF(K131&lt;&gt;"",K131,IF(J131&lt;&gt;"",J131,IF(T131&lt;&gt;"",T131,"Direct/Unbekannt"))))))))</x:f>
      </x:c>
      <x:c r="AA131" s="123" t="str">
        <x:f>IF(B131="","",IF(W131&lt;&gt;"",IFERROR(INDEX('MESSPLAN'!$D$7:$D$106,MATCH(W131,'MESSPLAN'!$C$7:$C$106,0)),"Sonstige"),IF(OR(Z131="Google Ads",Z131="Google Organic",Z131="Google Maps"),"Google",IF(OR(U131&lt;&gt;"",T131="ChatGPT/KI-Suche"),"KI","Sonstige"))))</x:f>
      </x:c>
      <x:c r="AB131" s="123" t="str">
        <x:f>IF(B131="","",IF(X131&lt;&gt;"","manuell",IF(OR(P131&lt;&gt;"",Q131&lt;&gt;"",R131&lt;&gt;"",S131&lt;&gt;""),"click_id",IF(W131&lt;&gt;"","signal_id",IF(OR(K131&lt;&gt;"",L131&lt;&gt;"",M131&lt;&gt;""),"utm",IF(J131&lt;&gt;"","referrer",IF(T131&lt;&gt;"","selbstauskunft","unbekannt")))))))</x:f>
      </x:c>
      <x:c r="AC131" s="123" t="str">
        <x:f>IF(B131="","",IF(OR(T131="ChatGPT/KI-Suche",U131&lt;&gt;""),"Ja","Nein"))</x:f>
      </x:c>
      <x:c r="AD131" s="127" t="str">
        <x:f>IF(F131="","",DATE(YEAR(F131),MONTH(F131),1))</x:f>
      </x:c>
      <x:c r="AE131" s="123" t="str">
        <x:f>IF(B131="","",IF(G131="booking_start","Nicht zulässig",IF(OR(C131="",F131="",G131=""),"Prüfen",IF(COUNTIFS($A$7:$A$306,A131,$B$7:$B$306,B131)&gt;1,"Lead-ID prüfen","Bereit"))))</x:f>
      </x:c>
      <x:c r="AF131" s="123" t="str">
        <x:f>IF(B131="","",ROW()-6)</x:f>
      </x:c>
    </x:row>
    <x:row r="132" ht="22.5" customHeight="1">
      <x:c r="A132" s="61" t="str">
        <x:v>Eigene Daten</x:v>
      </x:c>
      <x:c r="B132" s="58"/>
      <x:c r="C132" s="58"/>
      <x:c r="D132" s="58"/>
      <x:c r="E132" s="58"/>
      <x:c r="F132" s="125"/>
      <x:c r="G132" s="58"/>
      <x:c r="H132" s="58"/>
      <x:c r="I132" s="58"/>
      <x:c r="J132" s="58"/>
      <x:c r="K132" s="58"/>
      <x:c r="L132" s="58"/>
      <x:c r="M132" s="58"/>
      <x:c r="N132" s="58"/>
      <x:c r="O132" s="58"/>
      <x:c r="P132" s="58"/>
      <x:c r="Q132" s="58"/>
      <x:c r="R132" s="58"/>
      <x:c r="S132" s="58"/>
      <x:c r="T132" s="58"/>
      <x:c r="U132" s="58"/>
      <x:c r="V132" s="58"/>
      <x:c r="W132" s="58"/>
      <x:c r="X132" s="58"/>
      <x:c r="Y132" s="58"/>
      <x:c r="Z132" s="123" t="str">
        <x:f>IF(B132="","",IF(X132&lt;&gt;"",X132,IF(OR(P132&lt;&gt;"",Q132&lt;&gt;"",R132&lt;&gt;""),"Google Ads",IF(S132&lt;&gt;"","Microsoft Ads",IF(W132&lt;&gt;"",IFERROR(INDEX('MESSPLAN'!$E$7:$E$106,MATCH(W132,'MESSPLAN'!$C$7:$C$106,0)),"Direct/Unbekannt"),IF(K132&lt;&gt;"",K132,IF(J132&lt;&gt;"",J132,IF(T132&lt;&gt;"",T132,"Direct/Unbekannt"))))))))</x:f>
      </x:c>
      <x:c r="AA132" s="123" t="str">
        <x:f>IF(B132="","",IF(W132&lt;&gt;"",IFERROR(INDEX('MESSPLAN'!$D$7:$D$106,MATCH(W132,'MESSPLAN'!$C$7:$C$106,0)),"Sonstige"),IF(OR(Z132="Google Ads",Z132="Google Organic",Z132="Google Maps"),"Google",IF(OR(U132&lt;&gt;"",T132="ChatGPT/KI-Suche"),"KI","Sonstige"))))</x:f>
      </x:c>
      <x:c r="AB132" s="123" t="str">
        <x:f>IF(B132="","",IF(X132&lt;&gt;"","manuell",IF(OR(P132&lt;&gt;"",Q132&lt;&gt;"",R132&lt;&gt;"",S132&lt;&gt;""),"click_id",IF(W132&lt;&gt;"","signal_id",IF(OR(K132&lt;&gt;"",L132&lt;&gt;"",M132&lt;&gt;""),"utm",IF(J132&lt;&gt;"","referrer",IF(T132&lt;&gt;"","selbstauskunft","unbekannt")))))))</x:f>
      </x:c>
      <x:c r="AC132" s="123" t="str">
        <x:f>IF(B132="","",IF(OR(T132="ChatGPT/KI-Suche",U132&lt;&gt;""),"Ja","Nein"))</x:f>
      </x:c>
      <x:c r="AD132" s="127" t="str">
        <x:f>IF(F132="","",DATE(YEAR(F132),MONTH(F132),1))</x:f>
      </x:c>
      <x:c r="AE132" s="123" t="str">
        <x:f>IF(B132="","",IF(G132="booking_start","Nicht zulässig",IF(OR(C132="",F132="",G132=""),"Prüfen",IF(COUNTIFS($A$7:$A$306,A132,$B$7:$B$306,B132)&gt;1,"Lead-ID prüfen","Bereit"))))</x:f>
      </x:c>
      <x:c r="AF132" s="123" t="str">
        <x:f>IF(B132="","",ROW()-6)</x:f>
      </x:c>
    </x:row>
    <x:row r="133" ht="22.5" customHeight="1">
      <x:c r="A133" s="61" t="str">
        <x:v>Eigene Daten</x:v>
      </x:c>
      <x:c r="B133" s="58"/>
      <x:c r="C133" s="58"/>
      <x:c r="D133" s="58"/>
      <x:c r="E133" s="58"/>
      <x:c r="F133" s="125"/>
      <x:c r="G133" s="58"/>
      <x:c r="H133" s="58"/>
      <x:c r="I133" s="58"/>
      <x:c r="J133" s="58"/>
      <x:c r="K133" s="58"/>
      <x:c r="L133" s="58"/>
      <x:c r="M133" s="58"/>
      <x:c r="N133" s="58"/>
      <x:c r="O133" s="58"/>
      <x:c r="P133" s="58"/>
      <x:c r="Q133" s="58"/>
      <x:c r="R133" s="58"/>
      <x:c r="S133" s="58"/>
      <x:c r="T133" s="58"/>
      <x:c r="U133" s="58"/>
      <x:c r="V133" s="58"/>
      <x:c r="W133" s="58"/>
      <x:c r="X133" s="58"/>
      <x:c r="Y133" s="58"/>
      <x:c r="Z133" s="123" t="str">
        <x:f>IF(B133="","",IF(X133&lt;&gt;"",X133,IF(OR(P133&lt;&gt;"",Q133&lt;&gt;"",R133&lt;&gt;""),"Google Ads",IF(S133&lt;&gt;"","Microsoft Ads",IF(W133&lt;&gt;"",IFERROR(INDEX('MESSPLAN'!$E$7:$E$106,MATCH(W133,'MESSPLAN'!$C$7:$C$106,0)),"Direct/Unbekannt"),IF(K133&lt;&gt;"",K133,IF(J133&lt;&gt;"",J133,IF(T133&lt;&gt;"",T133,"Direct/Unbekannt"))))))))</x:f>
      </x:c>
      <x:c r="AA133" s="123" t="str">
        <x:f>IF(B133="","",IF(W133&lt;&gt;"",IFERROR(INDEX('MESSPLAN'!$D$7:$D$106,MATCH(W133,'MESSPLAN'!$C$7:$C$106,0)),"Sonstige"),IF(OR(Z133="Google Ads",Z133="Google Organic",Z133="Google Maps"),"Google",IF(OR(U133&lt;&gt;"",T133="ChatGPT/KI-Suche"),"KI","Sonstige"))))</x:f>
      </x:c>
      <x:c r="AB133" s="123" t="str">
        <x:f>IF(B133="","",IF(X133&lt;&gt;"","manuell",IF(OR(P133&lt;&gt;"",Q133&lt;&gt;"",R133&lt;&gt;"",S133&lt;&gt;""),"click_id",IF(W133&lt;&gt;"","signal_id",IF(OR(K133&lt;&gt;"",L133&lt;&gt;"",M133&lt;&gt;""),"utm",IF(J133&lt;&gt;"","referrer",IF(T133&lt;&gt;"","selbstauskunft","unbekannt")))))))</x:f>
      </x:c>
      <x:c r="AC133" s="123" t="str">
        <x:f>IF(B133="","",IF(OR(T133="ChatGPT/KI-Suche",U133&lt;&gt;""),"Ja","Nein"))</x:f>
      </x:c>
      <x:c r="AD133" s="127" t="str">
        <x:f>IF(F133="","",DATE(YEAR(F133),MONTH(F133),1))</x:f>
      </x:c>
      <x:c r="AE133" s="123" t="str">
        <x:f>IF(B133="","",IF(G133="booking_start","Nicht zulässig",IF(OR(C133="",F133="",G133=""),"Prüfen",IF(COUNTIFS($A$7:$A$306,A133,$B$7:$B$306,B133)&gt;1,"Lead-ID prüfen","Bereit"))))</x:f>
      </x:c>
      <x:c r="AF133" s="123" t="str">
        <x:f>IF(B133="","",ROW()-6)</x:f>
      </x:c>
    </x:row>
    <x:row r="134" ht="22.5" customHeight="1">
      <x:c r="A134" s="61" t="str">
        <x:v>Eigene Daten</x:v>
      </x:c>
      <x:c r="B134" s="58"/>
      <x:c r="C134" s="58"/>
      <x:c r="D134" s="58"/>
      <x:c r="E134" s="58"/>
      <x:c r="F134" s="125"/>
      <x:c r="G134" s="58"/>
      <x:c r="H134" s="58"/>
      <x:c r="I134" s="58"/>
      <x:c r="J134" s="58"/>
      <x:c r="K134" s="58"/>
      <x:c r="L134" s="58"/>
      <x:c r="M134" s="58"/>
      <x:c r="N134" s="58"/>
      <x:c r="O134" s="58"/>
      <x:c r="P134" s="58"/>
      <x:c r="Q134" s="58"/>
      <x:c r="R134" s="58"/>
      <x:c r="S134" s="58"/>
      <x:c r="T134" s="58"/>
      <x:c r="U134" s="58"/>
      <x:c r="V134" s="58"/>
      <x:c r="W134" s="58"/>
      <x:c r="X134" s="58"/>
      <x:c r="Y134" s="58"/>
      <x:c r="Z134" s="123" t="str">
        <x:f>IF(B134="","",IF(X134&lt;&gt;"",X134,IF(OR(P134&lt;&gt;"",Q134&lt;&gt;"",R134&lt;&gt;""),"Google Ads",IF(S134&lt;&gt;"","Microsoft Ads",IF(W134&lt;&gt;"",IFERROR(INDEX('MESSPLAN'!$E$7:$E$106,MATCH(W134,'MESSPLAN'!$C$7:$C$106,0)),"Direct/Unbekannt"),IF(K134&lt;&gt;"",K134,IF(J134&lt;&gt;"",J134,IF(T134&lt;&gt;"",T134,"Direct/Unbekannt"))))))))</x:f>
      </x:c>
      <x:c r="AA134" s="123" t="str">
        <x:f>IF(B134="","",IF(W134&lt;&gt;"",IFERROR(INDEX('MESSPLAN'!$D$7:$D$106,MATCH(W134,'MESSPLAN'!$C$7:$C$106,0)),"Sonstige"),IF(OR(Z134="Google Ads",Z134="Google Organic",Z134="Google Maps"),"Google",IF(OR(U134&lt;&gt;"",T134="ChatGPT/KI-Suche"),"KI","Sonstige"))))</x:f>
      </x:c>
      <x:c r="AB134" s="123" t="str">
        <x:f>IF(B134="","",IF(X134&lt;&gt;"","manuell",IF(OR(P134&lt;&gt;"",Q134&lt;&gt;"",R134&lt;&gt;"",S134&lt;&gt;""),"click_id",IF(W134&lt;&gt;"","signal_id",IF(OR(K134&lt;&gt;"",L134&lt;&gt;"",M134&lt;&gt;""),"utm",IF(J134&lt;&gt;"","referrer",IF(T134&lt;&gt;"","selbstauskunft","unbekannt")))))))</x:f>
      </x:c>
      <x:c r="AC134" s="123" t="str">
        <x:f>IF(B134="","",IF(OR(T134="ChatGPT/KI-Suche",U134&lt;&gt;""),"Ja","Nein"))</x:f>
      </x:c>
      <x:c r="AD134" s="127" t="str">
        <x:f>IF(F134="","",DATE(YEAR(F134),MONTH(F134),1))</x:f>
      </x:c>
      <x:c r="AE134" s="123" t="str">
        <x:f>IF(B134="","",IF(G134="booking_start","Nicht zulässig",IF(OR(C134="",F134="",G134=""),"Prüfen",IF(COUNTIFS($A$7:$A$306,A134,$B$7:$B$306,B134)&gt;1,"Lead-ID prüfen","Bereit"))))</x:f>
      </x:c>
      <x:c r="AF134" s="123" t="str">
        <x:f>IF(B134="","",ROW()-6)</x:f>
      </x:c>
    </x:row>
    <x:row r="135" ht="22.5" customHeight="1">
      <x:c r="A135" s="61" t="str">
        <x:v>Eigene Daten</x:v>
      </x:c>
      <x:c r="B135" s="58"/>
      <x:c r="C135" s="58"/>
      <x:c r="D135" s="58"/>
      <x:c r="E135" s="58"/>
      <x:c r="F135" s="125"/>
      <x:c r="G135" s="58"/>
      <x:c r="H135" s="58"/>
      <x:c r="I135" s="58"/>
      <x:c r="J135" s="58"/>
      <x:c r="K135" s="58"/>
      <x:c r="L135" s="58"/>
      <x:c r="M135" s="58"/>
      <x:c r="N135" s="58"/>
      <x:c r="O135" s="58"/>
      <x:c r="P135" s="58"/>
      <x:c r="Q135" s="58"/>
      <x:c r="R135" s="58"/>
      <x:c r="S135" s="58"/>
      <x:c r="T135" s="58"/>
      <x:c r="U135" s="58"/>
      <x:c r="V135" s="58"/>
      <x:c r="W135" s="58"/>
      <x:c r="X135" s="58"/>
      <x:c r="Y135" s="58"/>
      <x:c r="Z135" s="123" t="str">
        <x:f>IF(B135="","",IF(X135&lt;&gt;"",X135,IF(OR(P135&lt;&gt;"",Q135&lt;&gt;"",R135&lt;&gt;""),"Google Ads",IF(S135&lt;&gt;"","Microsoft Ads",IF(W135&lt;&gt;"",IFERROR(INDEX('MESSPLAN'!$E$7:$E$106,MATCH(W135,'MESSPLAN'!$C$7:$C$106,0)),"Direct/Unbekannt"),IF(K135&lt;&gt;"",K135,IF(J135&lt;&gt;"",J135,IF(T135&lt;&gt;"",T135,"Direct/Unbekannt"))))))))</x:f>
      </x:c>
      <x:c r="AA135" s="123" t="str">
        <x:f>IF(B135="","",IF(W135&lt;&gt;"",IFERROR(INDEX('MESSPLAN'!$D$7:$D$106,MATCH(W135,'MESSPLAN'!$C$7:$C$106,0)),"Sonstige"),IF(OR(Z135="Google Ads",Z135="Google Organic",Z135="Google Maps"),"Google",IF(OR(U135&lt;&gt;"",T135="ChatGPT/KI-Suche"),"KI","Sonstige"))))</x:f>
      </x:c>
      <x:c r="AB135" s="123" t="str">
        <x:f>IF(B135="","",IF(X135&lt;&gt;"","manuell",IF(OR(P135&lt;&gt;"",Q135&lt;&gt;"",R135&lt;&gt;"",S135&lt;&gt;""),"click_id",IF(W135&lt;&gt;"","signal_id",IF(OR(K135&lt;&gt;"",L135&lt;&gt;"",M135&lt;&gt;""),"utm",IF(J135&lt;&gt;"","referrer",IF(T135&lt;&gt;"","selbstauskunft","unbekannt")))))))</x:f>
      </x:c>
      <x:c r="AC135" s="123" t="str">
        <x:f>IF(B135="","",IF(OR(T135="ChatGPT/KI-Suche",U135&lt;&gt;""),"Ja","Nein"))</x:f>
      </x:c>
      <x:c r="AD135" s="127" t="str">
        <x:f>IF(F135="","",DATE(YEAR(F135),MONTH(F135),1))</x:f>
      </x:c>
      <x:c r="AE135" s="123" t="str">
        <x:f>IF(B135="","",IF(G135="booking_start","Nicht zulässig",IF(OR(C135="",F135="",G135=""),"Prüfen",IF(COUNTIFS($A$7:$A$306,A135,$B$7:$B$306,B135)&gt;1,"Lead-ID prüfen","Bereit"))))</x:f>
      </x:c>
      <x:c r="AF135" s="123" t="str">
        <x:f>IF(B135="","",ROW()-6)</x:f>
      </x:c>
    </x:row>
    <x:row r="136" ht="22.5" customHeight="1">
      <x:c r="A136" s="61" t="str">
        <x:v>Eigene Daten</x:v>
      </x:c>
      <x:c r="B136" s="58"/>
      <x:c r="C136" s="58"/>
      <x:c r="D136" s="58"/>
      <x:c r="E136" s="58"/>
      <x:c r="F136" s="125"/>
      <x:c r="G136" s="58"/>
      <x:c r="H136" s="58"/>
      <x:c r="I136" s="58"/>
      <x:c r="J136" s="58"/>
      <x:c r="K136" s="58"/>
      <x:c r="L136" s="58"/>
      <x:c r="M136" s="58"/>
      <x:c r="N136" s="58"/>
      <x:c r="O136" s="58"/>
      <x:c r="P136" s="58"/>
      <x:c r="Q136" s="58"/>
      <x:c r="R136" s="58"/>
      <x:c r="S136" s="58"/>
      <x:c r="T136" s="58"/>
      <x:c r="U136" s="58"/>
      <x:c r="V136" s="58"/>
      <x:c r="W136" s="58"/>
      <x:c r="X136" s="58"/>
      <x:c r="Y136" s="58"/>
      <x:c r="Z136" s="123" t="str">
        <x:f>IF(B136="","",IF(X136&lt;&gt;"",X136,IF(OR(P136&lt;&gt;"",Q136&lt;&gt;"",R136&lt;&gt;""),"Google Ads",IF(S136&lt;&gt;"","Microsoft Ads",IF(W136&lt;&gt;"",IFERROR(INDEX('MESSPLAN'!$E$7:$E$106,MATCH(W136,'MESSPLAN'!$C$7:$C$106,0)),"Direct/Unbekannt"),IF(K136&lt;&gt;"",K136,IF(J136&lt;&gt;"",J136,IF(T136&lt;&gt;"",T136,"Direct/Unbekannt"))))))))</x:f>
      </x:c>
      <x:c r="AA136" s="123" t="str">
        <x:f>IF(B136="","",IF(W136&lt;&gt;"",IFERROR(INDEX('MESSPLAN'!$D$7:$D$106,MATCH(W136,'MESSPLAN'!$C$7:$C$106,0)),"Sonstige"),IF(OR(Z136="Google Ads",Z136="Google Organic",Z136="Google Maps"),"Google",IF(OR(U136&lt;&gt;"",T136="ChatGPT/KI-Suche"),"KI","Sonstige"))))</x:f>
      </x:c>
      <x:c r="AB136" s="123" t="str">
        <x:f>IF(B136="","",IF(X136&lt;&gt;"","manuell",IF(OR(P136&lt;&gt;"",Q136&lt;&gt;"",R136&lt;&gt;"",S136&lt;&gt;""),"click_id",IF(W136&lt;&gt;"","signal_id",IF(OR(K136&lt;&gt;"",L136&lt;&gt;"",M136&lt;&gt;""),"utm",IF(J136&lt;&gt;"","referrer",IF(T136&lt;&gt;"","selbstauskunft","unbekannt")))))))</x:f>
      </x:c>
      <x:c r="AC136" s="123" t="str">
        <x:f>IF(B136="","",IF(OR(T136="ChatGPT/KI-Suche",U136&lt;&gt;""),"Ja","Nein"))</x:f>
      </x:c>
      <x:c r="AD136" s="127" t="str">
        <x:f>IF(F136="","",DATE(YEAR(F136),MONTH(F136),1))</x:f>
      </x:c>
      <x:c r="AE136" s="123" t="str">
        <x:f>IF(B136="","",IF(G136="booking_start","Nicht zulässig",IF(OR(C136="",F136="",G136=""),"Prüfen",IF(COUNTIFS($A$7:$A$306,A136,$B$7:$B$306,B136)&gt;1,"Lead-ID prüfen","Bereit"))))</x:f>
      </x:c>
      <x:c r="AF136" s="123" t="str">
        <x:f>IF(B136="","",ROW()-6)</x:f>
      </x:c>
    </x:row>
    <x:row r="137" ht="22.5" customHeight="1">
      <x:c r="A137" s="61" t="str">
        <x:v>Eigene Daten</x:v>
      </x:c>
      <x:c r="B137" s="58"/>
      <x:c r="C137" s="58"/>
      <x:c r="D137" s="58"/>
      <x:c r="E137" s="58"/>
      <x:c r="F137" s="125"/>
      <x:c r="G137" s="58"/>
      <x:c r="H137" s="58"/>
      <x:c r="I137" s="58"/>
      <x:c r="J137" s="58"/>
      <x:c r="K137" s="58"/>
      <x:c r="L137" s="58"/>
      <x:c r="M137" s="58"/>
      <x:c r="N137" s="58"/>
      <x:c r="O137" s="58"/>
      <x:c r="P137" s="58"/>
      <x:c r="Q137" s="58"/>
      <x:c r="R137" s="58"/>
      <x:c r="S137" s="58"/>
      <x:c r="T137" s="58"/>
      <x:c r="U137" s="58"/>
      <x:c r="V137" s="58"/>
      <x:c r="W137" s="58"/>
      <x:c r="X137" s="58"/>
      <x:c r="Y137" s="58"/>
      <x:c r="Z137" s="123" t="str">
        <x:f>IF(B137="","",IF(X137&lt;&gt;"",X137,IF(OR(P137&lt;&gt;"",Q137&lt;&gt;"",R137&lt;&gt;""),"Google Ads",IF(S137&lt;&gt;"","Microsoft Ads",IF(W137&lt;&gt;"",IFERROR(INDEX('MESSPLAN'!$E$7:$E$106,MATCH(W137,'MESSPLAN'!$C$7:$C$106,0)),"Direct/Unbekannt"),IF(K137&lt;&gt;"",K137,IF(J137&lt;&gt;"",J137,IF(T137&lt;&gt;"",T137,"Direct/Unbekannt"))))))))</x:f>
      </x:c>
      <x:c r="AA137" s="123" t="str">
        <x:f>IF(B137="","",IF(W137&lt;&gt;"",IFERROR(INDEX('MESSPLAN'!$D$7:$D$106,MATCH(W137,'MESSPLAN'!$C$7:$C$106,0)),"Sonstige"),IF(OR(Z137="Google Ads",Z137="Google Organic",Z137="Google Maps"),"Google",IF(OR(U137&lt;&gt;"",T137="ChatGPT/KI-Suche"),"KI","Sonstige"))))</x:f>
      </x:c>
      <x:c r="AB137" s="123" t="str">
        <x:f>IF(B137="","",IF(X137&lt;&gt;"","manuell",IF(OR(P137&lt;&gt;"",Q137&lt;&gt;"",R137&lt;&gt;"",S137&lt;&gt;""),"click_id",IF(W137&lt;&gt;"","signal_id",IF(OR(K137&lt;&gt;"",L137&lt;&gt;"",M137&lt;&gt;""),"utm",IF(J137&lt;&gt;"","referrer",IF(T137&lt;&gt;"","selbstauskunft","unbekannt")))))))</x:f>
      </x:c>
      <x:c r="AC137" s="123" t="str">
        <x:f>IF(B137="","",IF(OR(T137="ChatGPT/KI-Suche",U137&lt;&gt;""),"Ja","Nein"))</x:f>
      </x:c>
      <x:c r="AD137" s="127" t="str">
        <x:f>IF(F137="","",DATE(YEAR(F137),MONTH(F137),1))</x:f>
      </x:c>
      <x:c r="AE137" s="123" t="str">
        <x:f>IF(B137="","",IF(G137="booking_start","Nicht zulässig",IF(OR(C137="",F137="",G137=""),"Prüfen",IF(COUNTIFS($A$7:$A$306,A137,$B$7:$B$306,B137)&gt;1,"Lead-ID prüfen","Bereit"))))</x:f>
      </x:c>
      <x:c r="AF137" s="123" t="str">
        <x:f>IF(B137="","",ROW()-6)</x:f>
      </x:c>
    </x:row>
    <x:row r="138" ht="22.5" customHeight="1">
      <x:c r="A138" s="61" t="str">
        <x:v>Eigene Daten</x:v>
      </x:c>
      <x:c r="B138" s="58"/>
      <x:c r="C138" s="58"/>
      <x:c r="D138" s="58"/>
      <x:c r="E138" s="58"/>
      <x:c r="F138" s="125"/>
      <x:c r="G138" s="58"/>
      <x:c r="H138" s="58"/>
      <x:c r="I138" s="58"/>
      <x:c r="J138" s="58"/>
      <x:c r="K138" s="58"/>
      <x:c r="L138" s="58"/>
      <x:c r="M138" s="58"/>
      <x:c r="N138" s="58"/>
      <x:c r="O138" s="58"/>
      <x:c r="P138" s="58"/>
      <x:c r="Q138" s="58"/>
      <x:c r="R138" s="58"/>
      <x:c r="S138" s="58"/>
      <x:c r="T138" s="58"/>
      <x:c r="U138" s="58"/>
      <x:c r="V138" s="58"/>
      <x:c r="W138" s="58"/>
      <x:c r="X138" s="58"/>
      <x:c r="Y138" s="58"/>
      <x:c r="Z138" s="123" t="str">
        <x:f>IF(B138="","",IF(X138&lt;&gt;"",X138,IF(OR(P138&lt;&gt;"",Q138&lt;&gt;"",R138&lt;&gt;""),"Google Ads",IF(S138&lt;&gt;"","Microsoft Ads",IF(W138&lt;&gt;"",IFERROR(INDEX('MESSPLAN'!$E$7:$E$106,MATCH(W138,'MESSPLAN'!$C$7:$C$106,0)),"Direct/Unbekannt"),IF(K138&lt;&gt;"",K138,IF(J138&lt;&gt;"",J138,IF(T138&lt;&gt;"",T138,"Direct/Unbekannt"))))))))</x:f>
      </x:c>
      <x:c r="AA138" s="123" t="str">
        <x:f>IF(B138="","",IF(W138&lt;&gt;"",IFERROR(INDEX('MESSPLAN'!$D$7:$D$106,MATCH(W138,'MESSPLAN'!$C$7:$C$106,0)),"Sonstige"),IF(OR(Z138="Google Ads",Z138="Google Organic",Z138="Google Maps"),"Google",IF(OR(U138&lt;&gt;"",T138="ChatGPT/KI-Suche"),"KI","Sonstige"))))</x:f>
      </x:c>
      <x:c r="AB138" s="123" t="str">
        <x:f>IF(B138="","",IF(X138&lt;&gt;"","manuell",IF(OR(P138&lt;&gt;"",Q138&lt;&gt;"",R138&lt;&gt;"",S138&lt;&gt;""),"click_id",IF(W138&lt;&gt;"","signal_id",IF(OR(K138&lt;&gt;"",L138&lt;&gt;"",M138&lt;&gt;""),"utm",IF(J138&lt;&gt;"","referrer",IF(T138&lt;&gt;"","selbstauskunft","unbekannt")))))))</x:f>
      </x:c>
      <x:c r="AC138" s="123" t="str">
        <x:f>IF(B138="","",IF(OR(T138="ChatGPT/KI-Suche",U138&lt;&gt;""),"Ja","Nein"))</x:f>
      </x:c>
      <x:c r="AD138" s="127" t="str">
        <x:f>IF(F138="","",DATE(YEAR(F138),MONTH(F138),1))</x:f>
      </x:c>
      <x:c r="AE138" s="123" t="str">
        <x:f>IF(B138="","",IF(G138="booking_start","Nicht zulässig",IF(OR(C138="",F138="",G138=""),"Prüfen",IF(COUNTIFS($A$7:$A$306,A138,$B$7:$B$306,B138)&gt;1,"Lead-ID prüfen","Bereit"))))</x:f>
      </x:c>
      <x:c r="AF138" s="123" t="str">
        <x:f>IF(B138="","",ROW()-6)</x:f>
      </x:c>
    </x:row>
    <x:row r="139" ht="22.5" customHeight="1">
      <x:c r="A139" s="61" t="str">
        <x:v>Eigene Daten</x:v>
      </x:c>
      <x:c r="B139" s="58"/>
      <x:c r="C139" s="58"/>
      <x:c r="D139" s="58"/>
      <x:c r="E139" s="58"/>
      <x:c r="F139" s="125"/>
      <x:c r="G139" s="58"/>
      <x:c r="H139" s="58"/>
      <x:c r="I139" s="58"/>
      <x:c r="J139" s="58"/>
      <x:c r="K139" s="58"/>
      <x:c r="L139" s="58"/>
      <x:c r="M139" s="58"/>
      <x:c r="N139" s="58"/>
      <x:c r="O139" s="58"/>
      <x:c r="P139" s="58"/>
      <x:c r="Q139" s="58"/>
      <x:c r="R139" s="58"/>
      <x:c r="S139" s="58"/>
      <x:c r="T139" s="58"/>
      <x:c r="U139" s="58"/>
      <x:c r="V139" s="58"/>
      <x:c r="W139" s="58"/>
      <x:c r="X139" s="58"/>
      <x:c r="Y139" s="58"/>
      <x:c r="Z139" s="123" t="str">
        <x:f>IF(B139="","",IF(X139&lt;&gt;"",X139,IF(OR(P139&lt;&gt;"",Q139&lt;&gt;"",R139&lt;&gt;""),"Google Ads",IF(S139&lt;&gt;"","Microsoft Ads",IF(W139&lt;&gt;"",IFERROR(INDEX('MESSPLAN'!$E$7:$E$106,MATCH(W139,'MESSPLAN'!$C$7:$C$106,0)),"Direct/Unbekannt"),IF(K139&lt;&gt;"",K139,IF(J139&lt;&gt;"",J139,IF(T139&lt;&gt;"",T139,"Direct/Unbekannt"))))))))</x:f>
      </x:c>
      <x:c r="AA139" s="123" t="str">
        <x:f>IF(B139="","",IF(W139&lt;&gt;"",IFERROR(INDEX('MESSPLAN'!$D$7:$D$106,MATCH(W139,'MESSPLAN'!$C$7:$C$106,0)),"Sonstige"),IF(OR(Z139="Google Ads",Z139="Google Organic",Z139="Google Maps"),"Google",IF(OR(U139&lt;&gt;"",T139="ChatGPT/KI-Suche"),"KI","Sonstige"))))</x:f>
      </x:c>
      <x:c r="AB139" s="123" t="str">
        <x:f>IF(B139="","",IF(X139&lt;&gt;"","manuell",IF(OR(P139&lt;&gt;"",Q139&lt;&gt;"",R139&lt;&gt;"",S139&lt;&gt;""),"click_id",IF(W139&lt;&gt;"","signal_id",IF(OR(K139&lt;&gt;"",L139&lt;&gt;"",M139&lt;&gt;""),"utm",IF(J139&lt;&gt;"","referrer",IF(T139&lt;&gt;"","selbstauskunft","unbekannt")))))))</x:f>
      </x:c>
      <x:c r="AC139" s="123" t="str">
        <x:f>IF(B139="","",IF(OR(T139="ChatGPT/KI-Suche",U139&lt;&gt;""),"Ja","Nein"))</x:f>
      </x:c>
      <x:c r="AD139" s="127" t="str">
        <x:f>IF(F139="","",DATE(YEAR(F139),MONTH(F139),1))</x:f>
      </x:c>
      <x:c r="AE139" s="123" t="str">
        <x:f>IF(B139="","",IF(G139="booking_start","Nicht zulässig",IF(OR(C139="",F139="",G139=""),"Prüfen",IF(COUNTIFS($A$7:$A$306,A139,$B$7:$B$306,B139)&gt;1,"Lead-ID prüfen","Bereit"))))</x:f>
      </x:c>
      <x:c r="AF139" s="123" t="str">
        <x:f>IF(B139="","",ROW()-6)</x:f>
      </x:c>
    </x:row>
    <x:row r="140" ht="22.5" customHeight="1">
      <x:c r="A140" s="61" t="str">
        <x:v>Eigene Daten</x:v>
      </x:c>
      <x:c r="B140" s="58"/>
      <x:c r="C140" s="58"/>
      <x:c r="D140" s="58"/>
      <x:c r="E140" s="58"/>
      <x:c r="F140" s="125"/>
      <x:c r="G140" s="58"/>
      <x:c r="H140" s="58"/>
      <x:c r="I140" s="58"/>
      <x:c r="J140" s="58"/>
      <x:c r="K140" s="58"/>
      <x:c r="L140" s="58"/>
      <x:c r="M140" s="58"/>
      <x:c r="N140" s="58"/>
      <x:c r="O140" s="58"/>
      <x:c r="P140" s="58"/>
      <x:c r="Q140" s="58"/>
      <x:c r="R140" s="58"/>
      <x:c r="S140" s="58"/>
      <x:c r="T140" s="58"/>
      <x:c r="U140" s="58"/>
      <x:c r="V140" s="58"/>
      <x:c r="W140" s="58"/>
      <x:c r="X140" s="58"/>
      <x:c r="Y140" s="58"/>
      <x:c r="Z140" s="123" t="str">
        <x:f>IF(B140="","",IF(X140&lt;&gt;"",X140,IF(OR(P140&lt;&gt;"",Q140&lt;&gt;"",R140&lt;&gt;""),"Google Ads",IF(S140&lt;&gt;"","Microsoft Ads",IF(W140&lt;&gt;"",IFERROR(INDEX('MESSPLAN'!$E$7:$E$106,MATCH(W140,'MESSPLAN'!$C$7:$C$106,0)),"Direct/Unbekannt"),IF(K140&lt;&gt;"",K140,IF(J140&lt;&gt;"",J140,IF(T140&lt;&gt;"",T140,"Direct/Unbekannt"))))))))</x:f>
      </x:c>
      <x:c r="AA140" s="123" t="str">
        <x:f>IF(B140="","",IF(W140&lt;&gt;"",IFERROR(INDEX('MESSPLAN'!$D$7:$D$106,MATCH(W140,'MESSPLAN'!$C$7:$C$106,0)),"Sonstige"),IF(OR(Z140="Google Ads",Z140="Google Organic",Z140="Google Maps"),"Google",IF(OR(U140&lt;&gt;"",T140="ChatGPT/KI-Suche"),"KI","Sonstige"))))</x:f>
      </x:c>
      <x:c r="AB140" s="123" t="str">
        <x:f>IF(B140="","",IF(X140&lt;&gt;"","manuell",IF(OR(P140&lt;&gt;"",Q140&lt;&gt;"",R140&lt;&gt;"",S140&lt;&gt;""),"click_id",IF(W140&lt;&gt;"","signal_id",IF(OR(K140&lt;&gt;"",L140&lt;&gt;"",M140&lt;&gt;""),"utm",IF(J140&lt;&gt;"","referrer",IF(T140&lt;&gt;"","selbstauskunft","unbekannt")))))))</x:f>
      </x:c>
      <x:c r="AC140" s="123" t="str">
        <x:f>IF(B140="","",IF(OR(T140="ChatGPT/KI-Suche",U140&lt;&gt;""),"Ja","Nein"))</x:f>
      </x:c>
      <x:c r="AD140" s="127" t="str">
        <x:f>IF(F140="","",DATE(YEAR(F140),MONTH(F140),1))</x:f>
      </x:c>
      <x:c r="AE140" s="123" t="str">
        <x:f>IF(B140="","",IF(G140="booking_start","Nicht zulässig",IF(OR(C140="",F140="",G140=""),"Prüfen",IF(COUNTIFS($A$7:$A$306,A140,$B$7:$B$306,B140)&gt;1,"Lead-ID prüfen","Bereit"))))</x:f>
      </x:c>
      <x:c r="AF140" s="123" t="str">
        <x:f>IF(B140="","",ROW()-6)</x:f>
      </x:c>
    </x:row>
    <x:row r="141" ht="22.5" customHeight="1">
      <x:c r="A141" s="61" t="str">
        <x:v>Eigene Daten</x:v>
      </x:c>
      <x:c r="B141" s="58"/>
      <x:c r="C141" s="58"/>
      <x:c r="D141" s="58"/>
      <x:c r="E141" s="58"/>
      <x:c r="F141" s="125"/>
      <x:c r="G141" s="58"/>
      <x:c r="H141" s="58"/>
      <x:c r="I141" s="58"/>
      <x:c r="J141" s="58"/>
      <x:c r="K141" s="58"/>
      <x:c r="L141" s="58"/>
      <x:c r="M141" s="58"/>
      <x:c r="N141" s="58"/>
      <x:c r="O141" s="58"/>
      <x:c r="P141" s="58"/>
      <x:c r="Q141" s="58"/>
      <x:c r="R141" s="58"/>
      <x:c r="S141" s="58"/>
      <x:c r="T141" s="58"/>
      <x:c r="U141" s="58"/>
      <x:c r="V141" s="58"/>
      <x:c r="W141" s="58"/>
      <x:c r="X141" s="58"/>
      <x:c r="Y141" s="58"/>
      <x:c r="Z141" s="123" t="str">
        <x:f>IF(B141="","",IF(X141&lt;&gt;"",X141,IF(OR(P141&lt;&gt;"",Q141&lt;&gt;"",R141&lt;&gt;""),"Google Ads",IF(S141&lt;&gt;"","Microsoft Ads",IF(W141&lt;&gt;"",IFERROR(INDEX('MESSPLAN'!$E$7:$E$106,MATCH(W141,'MESSPLAN'!$C$7:$C$106,0)),"Direct/Unbekannt"),IF(K141&lt;&gt;"",K141,IF(J141&lt;&gt;"",J141,IF(T141&lt;&gt;"",T141,"Direct/Unbekannt"))))))))</x:f>
      </x:c>
      <x:c r="AA141" s="123" t="str">
        <x:f>IF(B141="","",IF(W141&lt;&gt;"",IFERROR(INDEX('MESSPLAN'!$D$7:$D$106,MATCH(W141,'MESSPLAN'!$C$7:$C$106,0)),"Sonstige"),IF(OR(Z141="Google Ads",Z141="Google Organic",Z141="Google Maps"),"Google",IF(OR(U141&lt;&gt;"",T141="ChatGPT/KI-Suche"),"KI","Sonstige"))))</x:f>
      </x:c>
      <x:c r="AB141" s="123" t="str">
        <x:f>IF(B141="","",IF(X141&lt;&gt;"","manuell",IF(OR(P141&lt;&gt;"",Q141&lt;&gt;"",R141&lt;&gt;"",S141&lt;&gt;""),"click_id",IF(W141&lt;&gt;"","signal_id",IF(OR(K141&lt;&gt;"",L141&lt;&gt;"",M141&lt;&gt;""),"utm",IF(J141&lt;&gt;"","referrer",IF(T141&lt;&gt;"","selbstauskunft","unbekannt")))))))</x:f>
      </x:c>
      <x:c r="AC141" s="123" t="str">
        <x:f>IF(B141="","",IF(OR(T141="ChatGPT/KI-Suche",U141&lt;&gt;""),"Ja","Nein"))</x:f>
      </x:c>
      <x:c r="AD141" s="127" t="str">
        <x:f>IF(F141="","",DATE(YEAR(F141),MONTH(F141),1))</x:f>
      </x:c>
      <x:c r="AE141" s="123" t="str">
        <x:f>IF(B141="","",IF(G141="booking_start","Nicht zulässig",IF(OR(C141="",F141="",G141=""),"Prüfen",IF(COUNTIFS($A$7:$A$306,A141,$B$7:$B$306,B141)&gt;1,"Lead-ID prüfen","Bereit"))))</x:f>
      </x:c>
      <x:c r="AF141" s="123" t="str">
        <x:f>IF(B141="","",ROW()-6)</x:f>
      </x:c>
    </x:row>
    <x:row r="142" ht="22.5" customHeight="1">
      <x:c r="A142" s="61" t="str">
        <x:v>Eigene Daten</x:v>
      </x:c>
      <x:c r="B142" s="58"/>
      <x:c r="C142" s="58"/>
      <x:c r="D142" s="58"/>
      <x:c r="E142" s="58"/>
      <x:c r="F142" s="125"/>
      <x:c r="G142" s="58"/>
      <x:c r="H142" s="58"/>
      <x:c r="I142" s="58"/>
      <x:c r="J142" s="58"/>
      <x:c r="K142" s="58"/>
      <x:c r="L142" s="58"/>
      <x:c r="M142" s="58"/>
      <x:c r="N142" s="58"/>
      <x:c r="O142" s="58"/>
      <x:c r="P142" s="58"/>
      <x:c r="Q142" s="58"/>
      <x:c r="R142" s="58"/>
      <x:c r="S142" s="58"/>
      <x:c r="T142" s="58"/>
      <x:c r="U142" s="58"/>
      <x:c r="V142" s="58"/>
      <x:c r="W142" s="58"/>
      <x:c r="X142" s="58"/>
      <x:c r="Y142" s="58"/>
      <x:c r="Z142" s="123" t="str">
        <x:f>IF(B142="","",IF(X142&lt;&gt;"",X142,IF(OR(P142&lt;&gt;"",Q142&lt;&gt;"",R142&lt;&gt;""),"Google Ads",IF(S142&lt;&gt;"","Microsoft Ads",IF(W142&lt;&gt;"",IFERROR(INDEX('MESSPLAN'!$E$7:$E$106,MATCH(W142,'MESSPLAN'!$C$7:$C$106,0)),"Direct/Unbekannt"),IF(K142&lt;&gt;"",K142,IF(J142&lt;&gt;"",J142,IF(T142&lt;&gt;"",T142,"Direct/Unbekannt"))))))))</x:f>
      </x:c>
      <x:c r="AA142" s="123" t="str">
        <x:f>IF(B142="","",IF(W142&lt;&gt;"",IFERROR(INDEX('MESSPLAN'!$D$7:$D$106,MATCH(W142,'MESSPLAN'!$C$7:$C$106,0)),"Sonstige"),IF(OR(Z142="Google Ads",Z142="Google Organic",Z142="Google Maps"),"Google",IF(OR(U142&lt;&gt;"",T142="ChatGPT/KI-Suche"),"KI","Sonstige"))))</x:f>
      </x:c>
      <x:c r="AB142" s="123" t="str">
        <x:f>IF(B142="","",IF(X142&lt;&gt;"","manuell",IF(OR(P142&lt;&gt;"",Q142&lt;&gt;"",R142&lt;&gt;"",S142&lt;&gt;""),"click_id",IF(W142&lt;&gt;"","signal_id",IF(OR(K142&lt;&gt;"",L142&lt;&gt;"",M142&lt;&gt;""),"utm",IF(J142&lt;&gt;"","referrer",IF(T142&lt;&gt;"","selbstauskunft","unbekannt")))))))</x:f>
      </x:c>
      <x:c r="AC142" s="123" t="str">
        <x:f>IF(B142="","",IF(OR(T142="ChatGPT/KI-Suche",U142&lt;&gt;""),"Ja","Nein"))</x:f>
      </x:c>
      <x:c r="AD142" s="127" t="str">
        <x:f>IF(F142="","",DATE(YEAR(F142),MONTH(F142),1))</x:f>
      </x:c>
      <x:c r="AE142" s="123" t="str">
        <x:f>IF(B142="","",IF(G142="booking_start","Nicht zulässig",IF(OR(C142="",F142="",G142=""),"Prüfen",IF(COUNTIFS($A$7:$A$306,A142,$B$7:$B$306,B142)&gt;1,"Lead-ID prüfen","Bereit"))))</x:f>
      </x:c>
      <x:c r="AF142" s="123" t="str">
        <x:f>IF(B142="","",ROW()-6)</x:f>
      </x:c>
    </x:row>
    <x:row r="143" ht="22.5" customHeight="1">
      <x:c r="A143" s="61" t="str">
        <x:v>Eigene Daten</x:v>
      </x:c>
      <x:c r="B143" s="58"/>
      <x:c r="C143" s="58"/>
      <x:c r="D143" s="58"/>
      <x:c r="E143" s="58"/>
      <x:c r="F143" s="125"/>
      <x:c r="G143" s="58"/>
      <x:c r="H143" s="58"/>
      <x:c r="I143" s="58"/>
      <x:c r="J143" s="58"/>
      <x:c r="K143" s="58"/>
      <x:c r="L143" s="58"/>
      <x:c r="M143" s="58"/>
      <x:c r="N143" s="58"/>
      <x:c r="O143" s="58"/>
      <x:c r="P143" s="58"/>
      <x:c r="Q143" s="58"/>
      <x:c r="R143" s="58"/>
      <x:c r="S143" s="58"/>
      <x:c r="T143" s="58"/>
      <x:c r="U143" s="58"/>
      <x:c r="V143" s="58"/>
      <x:c r="W143" s="58"/>
      <x:c r="X143" s="58"/>
      <x:c r="Y143" s="58"/>
      <x:c r="Z143" s="123" t="str">
        <x:f>IF(B143="","",IF(X143&lt;&gt;"",X143,IF(OR(P143&lt;&gt;"",Q143&lt;&gt;"",R143&lt;&gt;""),"Google Ads",IF(S143&lt;&gt;"","Microsoft Ads",IF(W143&lt;&gt;"",IFERROR(INDEX('MESSPLAN'!$E$7:$E$106,MATCH(W143,'MESSPLAN'!$C$7:$C$106,0)),"Direct/Unbekannt"),IF(K143&lt;&gt;"",K143,IF(J143&lt;&gt;"",J143,IF(T143&lt;&gt;"",T143,"Direct/Unbekannt"))))))))</x:f>
      </x:c>
      <x:c r="AA143" s="123" t="str">
        <x:f>IF(B143="","",IF(W143&lt;&gt;"",IFERROR(INDEX('MESSPLAN'!$D$7:$D$106,MATCH(W143,'MESSPLAN'!$C$7:$C$106,0)),"Sonstige"),IF(OR(Z143="Google Ads",Z143="Google Organic",Z143="Google Maps"),"Google",IF(OR(U143&lt;&gt;"",T143="ChatGPT/KI-Suche"),"KI","Sonstige"))))</x:f>
      </x:c>
      <x:c r="AB143" s="123" t="str">
        <x:f>IF(B143="","",IF(X143&lt;&gt;"","manuell",IF(OR(P143&lt;&gt;"",Q143&lt;&gt;"",R143&lt;&gt;"",S143&lt;&gt;""),"click_id",IF(W143&lt;&gt;"","signal_id",IF(OR(K143&lt;&gt;"",L143&lt;&gt;"",M143&lt;&gt;""),"utm",IF(J143&lt;&gt;"","referrer",IF(T143&lt;&gt;"","selbstauskunft","unbekannt")))))))</x:f>
      </x:c>
      <x:c r="AC143" s="123" t="str">
        <x:f>IF(B143="","",IF(OR(T143="ChatGPT/KI-Suche",U143&lt;&gt;""),"Ja","Nein"))</x:f>
      </x:c>
      <x:c r="AD143" s="127" t="str">
        <x:f>IF(F143="","",DATE(YEAR(F143),MONTH(F143),1))</x:f>
      </x:c>
      <x:c r="AE143" s="123" t="str">
        <x:f>IF(B143="","",IF(G143="booking_start","Nicht zulässig",IF(OR(C143="",F143="",G143=""),"Prüfen",IF(COUNTIFS($A$7:$A$306,A143,$B$7:$B$306,B143)&gt;1,"Lead-ID prüfen","Bereit"))))</x:f>
      </x:c>
      <x:c r="AF143" s="123" t="str">
        <x:f>IF(B143="","",ROW()-6)</x:f>
      </x:c>
    </x:row>
    <x:row r="144" ht="22.5" customHeight="1">
      <x:c r="A144" s="61" t="str">
        <x:v>Eigene Daten</x:v>
      </x:c>
      <x:c r="B144" s="58"/>
      <x:c r="C144" s="58"/>
      <x:c r="D144" s="58"/>
      <x:c r="E144" s="58"/>
      <x:c r="F144" s="125"/>
      <x:c r="G144" s="58"/>
      <x:c r="H144" s="58"/>
      <x:c r="I144" s="58"/>
      <x:c r="J144" s="58"/>
      <x:c r="K144" s="58"/>
      <x:c r="L144" s="58"/>
      <x:c r="M144" s="58"/>
      <x:c r="N144" s="58"/>
      <x:c r="O144" s="58"/>
      <x:c r="P144" s="58"/>
      <x:c r="Q144" s="58"/>
      <x:c r="R144" s="58"/>
      <x:c r="S144" s="58"/>
      <x:c r="T144" s="58"/>
      <x:c r="U144" s="58"/>
      <x:c r="V144" s="58"/>
      <x:c r="W144" s="58"/>
      <x:c r="X144" s="58"/>
      <x:c r="Y144" s="58"/>
      <x:c r="Z144" s="123" t="str">
        <x:f>IF(B144="","",IF(X144&lt;&gt;"",X144,IF(OR(P144&lt;&gt;"",Q144&lt;&gt;"",R144&lt;&gt;""),"Google Ads",IF(S144&lt;&gt;"","Microsoft Ads",IF(W144&lt;&gt;"",IFERROR(INDEX('MESSPLAN'!$E$7:$E$106,MATCH(W144,'MESSPLAN'!$C$7:$C$106,0)),"Direct/Unbekannt"),IF(K144&lt;&gt;"",K144,IF(J144&lt;&gt;"",J144,IF(T144&lt;&gt;"",T144,"Direct/Unbekannt"))))))))</x:f>
      </x:c>
      <x:c r="AA144" s="123" t="str">
        <x:f>IF(B144="","",IF(W144&lt;&gt;"",IFERROR(INDEX('MESSPLAN'!$D$7:$D$106,MATCH(W144,'MESSPLAN'!$C$7:$C$106,0)),"Sonstige"),IF(OR(Z144="Google Ads",Z144="Google Organic",Z144="Google Maps"),"Google",IF(OR(U144&lt;&gt;"",T144="ChatGPT/KI-Suche"),"KI","Sonstige"))))</x:f>
      </x:c>
      <x:c r="AB144" s="123" t="str">
        <x:f>IF(B144="","",IF(X144&lt;&gt;"","manuell",IF(OR(P144&lt;&gt;"",Q144&lt;&gt;"",R144&lt;&gt;"",S144&lt;&gt;""),"click_id",IF(W144&lt;&gt;"","signal_id",IF(OR(K144&lt;&gt;"",L144&lt;&gt;"",M144&lt;&gt;""),"utm",IF(J144&lt;&gt;"","referrer",IF(T144&lt;&gt;"","selbstauskunft","unbekannt")))))))</x:f>
      </x:c>
      <x:c r="AC144" s="123" t="str">
        <x:f>IF(B144="","",IF(OR(T144="ChatGPT/KI-Suche",U144&lt;&gt;""),"Ja","Nein"))</x:f>
      </x:c>
      <x:c r="AD144" s="127" t="str">
        <x:f>IF(F144="","",DATE(YEAR(F144),MONTH(F144),1))</x:f>
      </x:c>
      <x:c r="AE144" s="123" t="str">
        <x:f>IF(B144="","",IF(G144="booking_start","Nicht zulässig",IF(OR(C144="",F144="",G144=""),"Prüfen",IF(COUNTIFS($A$7:$A$306,A144,$B$7:$B$306,B144)&gt;1,"Lead-ID prüfen","Bereit"))))</x:f>
      </x:c>
      <x:c r="AF144" s="123" t="str">
        <x:f>IF(B144="","",ROW()-6)</x:f>
      </x:c>
    </x:row>
    <x:row r="145" ht="22.5" customHeight="1">
      <x:c r="A145" s="61" t="str">
        <x:v>Eigene Daten</x:v>
      </x:c>
      <x:c r="B145" s="58"/>
      <x:c r="C145" s="58"/>
      <x:c r="D145" s="58"/>
      <x:c r="E145" s="58"/>
      <x:c r="F145" s="125"/>
      <x:c r="G145" s="58"/>
      <x:c r="H145" s="58"/>
      <x:c r="I145" s="58"/>
      <x:c r="J145" s="58"/>
      <x:c r="K145" s="58"/>
      <x:c r="L145" s="58"/>
      <x:c r="M145" s="58"/>
      <x:c r="N145" s="58"/>
      <x:c r="O145" s="58"/>
      <x:c r="P145" s="58"/>
      <x:c r="Q145" s="58"/>
      <x:c r="R145" s="58"/>
      <x:c r="S145" s="58"/>
      <x:c r="T145" s="58"/>
      <x:c r="U145" s="58"/>
      <x:c r="V145" s="58"/>
      <x:c r="W145" s="58"/>
      <x:c r="X145" s="58"/>
      <x:c r="Y145" s="58"/>
      <x:c r="Z145" s="123" t="str">
        <x:f>IF(B145="","",IF(X145&lt;&gt;"",X145,IF(OR(P145&lt;&gt;"",Q145&lt;&gt;"",R145&lt;&gt;""),"Google Ads",IF(S145&lt;&gt;"","Microsoft Ads",IF(W145&lt;&gt;"",IFERROR(INDEX('MESSPLAN'!$E$7:$E$106,MATCH(W145,'MESSPLAN'!$C$7:$C$106,0)),"Direct/Unbekannt"),IF(K145&lt;&gt;"",K145,IF(J145&lt;&gt;"",J145,IF(T145&lt;&gt;"",T145,"Direct/Unbekannt"))))))))</x:f>
      </x:c>
      <x:c r="AA145" s="123" t="str">
        <x:f>IF(B145="","",IF(W145&lt;&gt;"",IFERROR(INDEX('MESSPLAN'!$D$7:$D$106,MATCH(W145,'MESSPLAN'!$C$7:$C$106,0)),"Sonstige"),IF(OR(Z145="Google Ads",Z145="Google Organic",Z145="Google Maps"),"Google",IF(OR(U145&lt;&gt;"",T145="ChatGPT/KI-Suche"),"KI","Sonstige"))))</x:f>
      </x:c>
      <x:c r="AB145" s="123" t="str">
        <x:f>IF(B145="","",IF(X145&lt;&gt;"","manuell",IF(OR(P145&lt;&gt;"",Q145&lt;&gt;"",R145&lt;&gt;"",S145&lt;&gt;""),"click_id",IF(W145&lt;&gt;"","signal_id",IF(OR(K145&lt;&gt;"",L145&lt;&gt;"",M145&lt;&gt;""),"utm",IF(J145&lt;&gt;"","referrer",IF(T145&lt;&gt;"","selbstauskunft","unbekannt")))))))</x:f>
      </x:c>
      <x:c r="AC145" s="123" t="str">
        <x:f>IF(B145="","",IF(OR(T145="ChatGPT/KI-Suche",U145&lt;&gt;""),"Ja","Nein"))</x:f>
      </x:c>
      <x:c r="AD145" s="127" t="str">
        <x:f>IF(F145="","",DATE(YEAR(F145),MONTH(F145),1))</x:f>
      </x:c>
      <x:c r="AE145" s="123" t="str">
        <x:f>IF(B145="","",IF(G145="booking_start","Nicht zulässig",IF(OR(C145="",F145="",G145=""),"Prüfen",IF(COUNTIFS($A$7:$A$306,A145,$B$7:$B$306,B145)&gt;1,"Lead-ID prüfen","Bereit"))))</x:f>
      </x:c>
      <x:c r="AF145" s="123" t="str">
        <x:f>IF(B145="","",ROW()-6)</x:f>
      </x:c>
    </x:row>
    <x:row r="146" ht="22.5" customHeight="1">
      <x:c r="A146" s="61" t="str">
        <x:v>Eigene Daten</x:v>
      </x:c>
      <x:c r="B146" s="58"/>
      <x:c r="C146" s="58"/>
      <x:c r="D146" s="58"/>
      <x:c r="E146" s="58"/>
      <x:c r="F146" s="125"/>
      <x:c r="G146" s="58"/>
      <x:c r="H146" s="58"/>
      <x:c r="I146" s="58"/>
      <x:c r="J146" s="58"/>
      <x:c r="K146" s="58"/>
      <x:c r="L146" s="58"/>
      <x:c r="M146" s="58"/>
      <x:c r="N146" s="58"/>
      <x:c r="O146" s="58"/>
      <x:c r="P146" s="58"/>
      <x:c r="Q146" s="58"/>
      <x:c r="R146" s="58"/>
      <x:c r="S146" s="58"/>
      <x:c r="T146" s="58"/>
      <x:c r="U146" s="58"/>
      <x:c r="V146" s="58"/>
      <x:c r="W146" s="58"/>
      <x:c r="X146" s="58"/>
      <x:c r="Y146" s="58"/>
      <x:c r="Z146" s="123" t="str">
        <x:f>IF(B146="","",IF(X146&lt;&gt;"",X146,IF(OR(P146&lt;&gt;"",Q146&lt;&gt;"",R146&lt;&gt;""),"Google Ads",IF(S146&lt;&gt;"","Microsoft Ads",IF(W146&lt;&gt;"",IFERROR(INDEX('MESSPLAN'!$E$7:$E$106,MATCH(W146,'MESSPLAN'!$C$7:$C$106,0)),"Direct/Unbekannt"),IF(K146&lt;&gt;"",K146,IF(J146&lt;&gt;"",J146,IF(T146&lt;&gt;"",T146,"Direct/Unbekannt"))))))))</x:f>
      </x:c>
      <x:c r="AA146" s="123" t="str">
        <x:f>IF(B146="","",IF(W146&lt;&gt;"",IFERROR(INDEX('MESSPLAN'!$D$7:$D$106,MATCH(W146,'MESSPLAN'!$C$7:$C$106,0)),"Sonstige"),IF(OR(Z146="Google Ads",Z146="Google Organic",Z146="Google Maps"),"Google",IF(OR(U146&lt;&gt;"",T146="ChatGPT/KI-Suche"),"KI","Sonstige"))))</x:f>
      </x:c>
      <x:c r="AB146" s="123" t="str">
        <x:f>IF(B146="","",IF(X146&lt;&gt;"","manuell",IF(OR(P146&lt;&gt;"",Q146&lt;&gt;"",R146&lt;&gt;"",S146&lt;&gt;""),"click_id",IF(W146&lt;&gt;"","signal_id",IF(OR(K146&lt;&gt;"",L146&lt;&gt;"",M146&lt;&gt;""),"utm",IF(J146&lt;&gt;"","referrer",IF(T146&lt;&gt;"","selbstauskunft","unbekannt")))))))</x:f>
      </x:c>
      <x:c r="AC146" s="123" t="str">
        <x:f>IF(B146="","",IF(OR(T146="ChatGPT/KI-Suche",U146&lt;&gt;""),"Ja","Nein"))</x:f>
      </x:c>
      <x:c r="AD146" s="127" t="str">
        <x:f>IF(F146="","",DATE(YEAR(F146),MONTH(F146),1))</x:f>
      </x:c>
      <x:c r="AE146" s="123" t="str">
        <x:f>IF(B146="","",IF(G146="booking_start","Nicht zulässig",IF(OR(C146="",F146="",G146=""),"Prüfen",IF(COUNTIFS($A$7:$A$306,A146,$B$7:$B$306,B146)&gt;1,"Lead-ID prüfen","Bereit"))))</x:f>
      </x:c>
      <x:c r="AF146" s="123" t="str">
        <x:f>IF(B146="","",ROW()-6)</x:f>
      </x:c>
    </x:row>
    <x:row r="147" ht="22.5" customHeight="1">
      <x:c r="A147" s="61" t="str">
        <x:v>Eigene Daten</x:v>
      </x:c>
      <x:c r="B147" s="58"/>
      <x:c r="C147" s="58"/>
      <x:c r="D147" s="58"/>
      <x:c r="E147" s="58"/>
      <x:c r="F147" s="125"/>
      <x:c r="G147" s="58"/>
      <x:c r="H147" s="58"/>
      <x:c r="I147" s="58"/>
      <x:c r="J147" s="58"/>
      <x:c r="K147" s="58"/>
      <x:c r="L147" s="58"/>
      <x:c r="M147" s="58"/>
      <x:c r="N147" s="58"/>
      <x:c r="O147" s="58"/>
      <x:c r="P147" s="58"/>
      <x:c r="Q147" s="58"/>
      <x:c r="R147" s="58"/>
      <x:c r="S147" s="58"/>
      <x:c r="T147" s="58"/>
      <x:c r="U147" s="58"/>
      <x:c r="V147" s="58"/>
      <x:c r="W147" s="58"/>
      <x:c r="X147" s="58"/>
      <x:c r="Y147" s="58"/>
      <x:c r="Z147" s="123" t="str">
        <x:f>IF(B147="","",IF(X147&lt;&gt;"",X147,IF(OR(P147&lt;&gt;"",Q147&lt;&gt;"",R147&lt;&gt;""),"Google Ads",IF(S147&lt;&gt;"","Microsoft Ads",IF(W147&lt;&gt;"",IFERROR(INDEX('MESSPLAN'!$E$7:$E$106,MATCH(W147,'MESSPLAN'!$C$7:$C$106,0)),"Direct/Unbekannt"),IF(K147&lt;&gt;"",K147,IF(J147&lt;&gt;"",J147,IF(T147&lt;&gt;"",T147,"Direct/Unbekannt"))))))))</x:f>
      </x:c>
      <x:c r="AA147" s="123" t="str">
        <x:f>IF(B147="","",IF(W147&lt;&gt;"",IFERROR(INDEX('MESSPLAN'!$D$7:$D$106,MATCH(W147,'MESSPLAN'!$C$7:$C$106,0)),"Sonstige"),IF(OR(Z147="Google Ads",Z147="Google Organic",Z147="Google Maps"),"Google",IF(OR(U147&lt;&gt;"",T147="ChatGPT/KI-Suche"),"KI","Sonstige"))))</x:f>
      </x:c>
      <x:c r="AB147" s="123" t="str">
        <x:f>IF(B147="","",IF(X147&lt;&gt;"","manuell",IF(OR(P147&lt;&gt;"",Q147&lt;&gt;"",R147&lt;&gt;"",S147&lt;&gt;""),"click_id",IF(W147&lt;&gt;"","signal_id",IF(OR(K147&lt;&gt;"",L147&lt;&gt;"",M147&lt;&gt;""),"utm",IF(J147&lt;&gt;"","referrer",IF(T147&lt;&gt;"","selbstauskunft","unbekannt")))))))</x:f>
      </x:c>
      <x:c r="AC147" s="123" t="str">
        <x:f>IF(B147="","",IF(OR(T147="ChatGPT/KI-Suche",U147&lt;&gt;""),"Ja","Nein"))</x:f>
      </x:c>
      <x:c r="AD147" s="127" t="str">
        <x:f>IF(F147="","",DATE(YEAR(F147),MONTH(F147),1))</x:f>
      </x:c>
      <x:c r="AE147" s="123" t="str">
        <x:f>IF(B147="","",IF(G147="booking_start","Nicht zulässig",IF(OR(C147="",F147="",G147=""),"Prüfen",IF(COUNTIFS($A$7:$A$306,A147,$B$7:$B$306,B147)&gt;1,"Lead-ID prüfen","Bereit"))))</x:f>
      </x:c>
      <x:c r="AF147" s="123" t="str">
        <x:f>IF(B147="","",ROW()-6)</x:f>
      </x:c>
    </x:row>
    <x:row r="148" ht="22.5" customHeight="1">
      <x:c r="A148" s="61" t="str">
        <x:v>Eigene Daten</x:v>
      </x:c>
      <x:c r="B148" s="58"/>
      <x:c r="C148" s="58"/>
      <x:c r="D148" s="58"/>
      <x:c r="E148" s="58"/>
      <x:c r="F148" s="125"/>
      <x:c r="G148" s="58"/>
      <x:c r="H148" s="58"/>
      <x:c r="I148" s="58"/>
      <x:c r="J148" s="58"/>
      <x:c r="K148" s="58"/>
      <x:c r="L148" s="58"/>
      <x:c r="M148" s="58"/>
      <x:c r="N148" s="58"/>
      <x:c r="O148" s="58"/>
      <x:c r="P148" s="58"/>
      <x:c r="Q148" s="58"/>
      <x:c r="R148" s="58"/>
      <x:c r="S148" s="58"/>
      <x:c r="T148" s="58"/>
      <x:c r="U148" s="58"/>
      <x:c r="V148" s="58"/>
      <x:c r="W148" s="58"/>
      <x:c r="X148" s="58"/>
      <x:c r="Y148" s="58"/>
      <x:c r="Z148" s="123" t="str">
        <x:f>IF(B148="","",IF(X148&lt;&gt;"",X148,IF(OR(P148&lt;&gt;"",Q148&lt;&gt;"",R148&lt;&gt;""),"Google Ads",IF(S148&lt;&gt;"","Microsoft Ads",IF(W148&lt;&gt;"",IFERROR(INDEX('MESSPLAN'!$E$7:$E$106,MATCH(W148,'MESSPLAN'!$C$7:$C$106,0)),"Direct/Unbekannt"),IF(K148&lt;&gt;"",K148,IF(J148&lt;&gt;"",J148,IF(T148&lt;&gt;"",T148,"Direct/Unbekannt"))))))))</x:f>
      </x:c>
      <x:c r="AA148" s="123" t="str">
        <x:f>IF(B148="","",IF(W148&lt;&gt;"",IFERROR(INDEX('MESSPLAN'!$D$7:$D$106,MATCH(W148,'MESSPLAN'!$C$7:$C$106,0)),"Sonstige"),IF(OR(Z148="Google Ads",Z148="Google Organic",Z148="Google Maps"),"Google",IF(OR(U148&lt;&gt;"",T148="ChatGPT/KI-Suche"),"KI","Sonstige"))))</x:f>
      </x:c>
      <x:c r="AB148" s="123" t="str">
        <x:f>IF(B148="","",IF(X148&lt;&gt;"","manuell",IF(OR(P148&lt;&gt;"",Q148&lt;&gt;"",R148&lt;&gt;"",S148&lt;&gt;""),"click_id",IF(W148&lt;&gt;"","signal_id",IF(OR(K148&lt;&gt;"",L148&lt;&gt;"",M148&lt;&gt;""),"utm",IF(J148&lt;&gt;"","referrer",IF(T148&lt;&gt;"","selbstauskunft","unbekannt")))))))</x:f>
      </x:c>
      <x:c r="AC148" s="123" t="str">
        <x:f>IF(B148="","",IF(OR(T148="ChatGPT/KI-Suche",U148&lt;&gt;""),"Ja","Nein"))</x:f>
      </x:c>
      <x:c r="AD148" s="127" t="str">
        <x:f>IF(F148="","",DATE(YEAR(F148),MONTH(F148),1))</x:f>
      </x:c>
      <x:c r="AE148" s="123" t="str">
        <x:f>IF(B148="","",IF(G148="booking_start","Nicht zulässig",IF(OR(C148="",F148="",G148=""),"Prüfen",IF(COUNTIFS($A$7:$A$306,A148,$B$7:$B$306,B148)&gt;1,"Lead-ID prüfen","Bereit"))))</x:f>
      </x:c>
      <x:c r="AF148" s="123" t="str">
        <x:f>IF(B148="","",ROW()-6)</x:f>
      </x:c>
    </x:row>
    <x:row r="149" ht="22.5" customHeight="1">
      <x:c r="A149" s="61" t="str">
        <x:v>Eigene Daten</x:v>
      </x:c>
      <x:c r="B149" s="58"/>
      <x:c r="C149" s="58"/>
      <x:c r="D149" s="58"/>
      <x:c r="E149" s="58"/>
      <x:c r="F149" s="125"/>
      <x:c r="G149" s="58"/>
      <x:c r="H149" s="58"/>
      <x:c r="I149" s="58"/>
      <x:c r="J149" s="58"/>
      <x:c r="K149" s="58"/>
      <x:c r="L149" s="58"/>
      <x:c r="M149" s="58"/>
      <x:c r="N149" s="58"/>
      <x:c r="O149" s="58"/>
      <x:c r="P149" s="58"/>
      <x:c r="Q149" s="58"/>
      <x:c r="R149" s="58"/>
      <x:c r="S149" s="58"/>
      <x:c r="T149" s="58"/>
      <x:c r="U149" s="58"/>
      <x:c r="V149" s="58"/>
      <x:c r="W149" s="58"/>
      <x:c r="X149" s="58"/>
      <x:c r="Y149" s="58"/>
      <x:c r="Z149" s="123" t="str">
        <x:f>IF(B149="","",IF(X149&lt;&gt;"",X149,IF(OR(P149&lt;&gt;"",Q149&lt;&gt;"",R149&lt;&gt;""),"Google Ads",IF(S149&lt;&gt;"","Microsoft Ads",IF(W149&lt;&gt;"",IFERROR(INDEX('MESSPLAN'!$E$7:$E$106,MATCH(W149,'MESSPLAN'!$C$7:$C$106,0)),"Direct/Unbekannt"),IF(K149&lt;&gt;"",K149,IF(J149&lt;&gt;"",J149,IF(T149&lt;&gt;"",T149,"Direct/Unbekannt"))))))))</x:f>
      </x:c>
      <x:c r="AA149" s="123" t="str">
        <x:f>IF(B149="","",IF(W149&lt;&gt;"",IFERROR(INDEX('MESSPLAN'!$D$7:$D$106,MATCH(W149,'MESSPLAN'!$C$7:$C$106,0)),"Sonstige"),IF(OR(Z149="Google Ads",Z149="Google Organic",Z149="Google Maps"),"Google",IF(OR(U149&lt;&gt;"",T149="ChatGPT/KI-Suche"),"KI","Sonstige"))))</x:f>
      </x:c>
      <x:c r="AB149" s="123" t="str">
        <x:f>IF(B149="","",IF(X149&lt;&gt;"","manuell",IF(OR(P149&lt;&gt;"",Q149&lt;&gt;"",R149&lt;&gt;"",S149&lt;&gt;""),"click_id",IF(W149&lt;&gt;"","signal_id",IF(OR(K149&lt;&gt;"",L149&lt;&gt;"",M149&lt;&gt;""),"utm",IF(J149&lt;&gt;"","referrer",IF(T149&lt;&gt;"","selbstauskunft","unbekannt")))))))</x:f>
      </x:c>
      <x:c r="AC149" s="123" t="str">
        <x:f>IF(B149="","",IF(OR(T149="ChatGPT/KI-Suche",U149&lt;&gt;""),"Ja","Nein"))</x:f>
      </x:c>
      <x:c r="AD149" s="127" t="str">
        <x:f>IF(F149="","",DATE(YEAR(F149),MONTH(F149),1))</x:f>
      </x:c>
      <x:c r="AE149" s="123" t="str">
        <x:f>IF(B149="","",IF(G149="booking_start","Nicht zulässig",IF(OR(C149="",F149="",G149=""),"Prüfen",IF(COUNTIFS($A$7:$A$306,A149,$B$7:$B$306,B149)&gt;1,"Lead-ID prüfen","Bereit"))))</x:f>
      </x:c>
      <x:c r="AF149" s="123" t="str">
        <x:f>IF(B149="","",ROW()-6)</x:f>
      </x:c>
    </x:row>
    <x:row r="150" ht="22.5" customHeight="1">
      <x:c r="A150" s="61" t="str">
        <x:v>Eigene Daten</x:v>
      </x:c>
      <x:c r="B150" s="58"/>
      <x:c r="C150" s="58"/>
      <x:c r="D150" s="58"/>
      <x:c r="E150" s="58"/>
      <x:c r="F150" s="125"/>
      <x:c r="G150" s="58"/>
      <x:c r="H150" s="58"/>
      <x:c r="I150" s="58"/>
      <x:c r="J150" s="58"/>
      <x:c r="K150" s="58"/>
      <x:c r="L150" s="58"/>
      <x:c r="M150" s="58"/>
      <x:c r="N150" s="58"/>
      <x:c r="O150" s="58"/>
      <x:c r="P150" s="58"/>
      <x:c r="Q150" s="58"/>
      <x:c r="R150" s="58"/>
      <x:c r="S150" s="58"/>
      <x:c r="T150" s="58"/>
      <x:c r="U150" s="58"/>
      <x:c r="V150" s="58"/>
      <x:c r="W150" s="58"/>
      <x:c r="X150" s="58"/>
      <x:c r="Y150" s="58"/>
      <x:c r="Z150" s="123" t="str">
        <x:f>IF(B150="","",IF(X150&lt;&gt;"",X150,IF(OR(P150&lt;&gt;"",Q150&lt;&gt;"",R150&lt;&gt;""),"Google Ads",IF(S150&lt;&gt;"","Microsoft Ads",IF(W150&lt;&gt;"",IFERROR(INDEX('MESSPLAN'!$E$7:$E$106,MATCH(W150,'MESSPLAN'!$C$7:$C$106,0)),"Direct/Unbekannt"),IF(K150&lt;&gt;"",K150,IF(J150&lt;&gt;"",J150,IF(T150&lt;&gt;"",T150,"Direct/Unbekannt"))))))))</x:f>
      </x:c>
      <x:c r="AA150" s="123" t="str">
        <x:f>IF(B150="","",IF(W150&lt;&gt;"",IFERROR(INDEX('MESSPLAN'!$D$7:$D$106,MATCH(W150,'MESSPLAN'!$C$7:$C$106,0)),"Sonstige"),IF(OR(Z150="Google Ads",Z150="Google Organic",Z150="Google Maps"),"Google",IF(OR(U150&lt;&gt;"",T150="ChatGPT/KI-Suche"),"KI","Sonstige"))))</x:f>
      </x:c>
      <x:c r="AB150" s="123" t="str">
        <x:f>IF(B150="","",IF(X150&lt;&gt;"","manuell",IF(OR(P150&lt;&gt;"",Q150&lt;&gt;"",R150&lt;&gt;"",S150&lt;&gt;""),"click_id",IF(W150&lt;&gt;"","signal_id",IF(OR(K150&lt;&gt;"",L150&lt;&gt;"",M150&lt;&gt;""),"utm",IF(J150&lt;&gt;"","referrer",IF(T150&lt;&gt;"","selbstauskunft","unbekannt")))))))</x:f>
      </x:c>
      <x:c r="AC150" s="123" t="str">
        <x:f>IF(B150="","",IF(OR(T150="ChatGPT/KI-Suche",U150&lt;&gt;""),"Ja","Nein"))</x:f>
      </x:c>
      <x:c r="AD150" s="127" t="str">
        <x:f>IF(F150="","",DATE(YEAR(F150),MONTH(F150),1))</x:f>
      </x:c>
      <x:c r="AE150" s="123" t="str">
        <x:f>IF(B150="","",IF(G150="booking_start","Nicht zulässig",IF(OR(C150="",F150="",G150=""),"Prüfen",IF(COUNTIFS($A$7:$A$306,A150,$B$7:$B$306,B150)&gt;1,"Lead-ID prüfen","Bereit"))))</x:f>
      </x:c>
      <x:c r="AF150" s="123" t="str">
        <x:f>IF(B150="","",ROW()-6)</x:f>
      </x:c>
    </x:row>
    <x:row r="151" ht="22.5" customHeight="1">
      <x:c r="A151" s="61" t="str">
        <x:v>Eigene Daten</x:v>
      </x:c>
      <x:c r="B151" s="58"/>
      <x:c r="C151" s="58"/>
      <x:c r="D151" s="58"/>
      <x:c r="E151" s="58"/>
      <x:c r="F151" s="125"/>
      <x:c r="G151" s="58"/>
      <x:c r="H151" s="58"/>
      <x:c r="I151" s="58"/>
      <x:c r="J151" s="58"/>
      <x:c r="K151" s="58"/>
      <x:c r="L151" s="58"/>
      <x:c r="M151" s="58"/>
      <x:c r="N151" s="58"/>
      <x:c r="O151" s="58"/>
      <x:c r="P151" s="58"/>
      <x:c r="Q151" s="58"/>
      <x:c r="R151" s="58"/>
      <x:c r="S151" s="58"/>
      <x:c r="T151" s="58"/>
      <x:c r="U151" s="58"/>
      <x:c r="V151" s="58"/>
      <x:c r="W151" s="58"/>
      <x:c r="X151" s="58"/>
      <x:c r="Y151" s="58"/>
      <x:c r="Z151" s="123" t="str">
        <x:f>IF(B151="","",IF(X151&lt;&gt;"",X151,IF(OR(P151&lt;&gt;"",Q151&lt;&gt;"",R151&lt;&gt;""),"Google Ads",IF(S151&lt;&gt;"","Microsoft Ads",IF(W151&lt;&gt;"",IFERROR(INDEX('MESSPLAN'!$E$7:$E$106,MATCH(W151,'MESSPLAN'!$C$7:$C$106,0)),"Direct/Unbekannt"),IF(K151&lt;&gt;"",K151,IF(J151&lt;&gt;"",J151,IF(T151&lt;&gt;"",T151,"Direct/Unbekannt"))))))))</x:f>
      </x:c>
      <x:c r="AA151" s="123" t="str">
        <x:f>IF(B151="","",IF(W151&lt;&gt;"",IFERROR(INDEX('MESSPLAN'!$D$7:$D$106,MATCH(W151,'MESSPLAN'!$C$7:$C$106,0)),"Sonstige"),IF(OR(Z151="Google Ads",Z151="Google Organic",Z151="Google Maps"),"Google",IF(OR(U151&lt;&gt;"",T151="ChatGPT/KI-Suche"),"KI","Sonstige"))))</x:f>
      </x:c>
      <x:c r="AB151" s="123" t="str">
        <x:f>IF(B151="","",IF(X151&lt;&gt;"","manuell",IF(OR(P151&lt;&gt;"",Q151&lt;&gt;"",R151&lt;&gt;"",S151&lt;&gt;""),"click_id",IF(W151&lt;&gt;"","signal_id",IF(OR(K151&lt;&gt;"",L151&lt;&gt;"",M151&lt;&gt;""),"utm",IF(J151&lt;&gt;"","referrer",IF(T151&lt;&gt;"","selbstauskunft","unbekannt")))))))</x:f>
      </x:c>
      <x:c r="AC151" s="123" t="str">
        <x:f>IF(B151="","",IF(OR(T151="ChatGPT/KI-Suche",U151&lt;&gt;""),"Ja","Nein"))</x:f>
      </x:c>
      <x:c r="AD151" s="127" t="str">
        <x:f>IF(F151="","",DATE(YEAR(F151),MONTH(F151),1))</x:f>
      </x:c>
      <x:c r="AE151" s="123" t="str">
        <x:f>IF(B151="","",IF(G151="booking_start","Nicht zulässig",IF(OR(C151="",F151="",G151=""),"Prüfen",IF(COUNTIFS($A$7:$A$306,A151,$B$7:$B$306,B151)&gt;1,"Lead-ID prüfen","Bereit"))))</x:f>
      </x:c>
      <x:c r="AF151" s="123" t="str">
        <x:f>IF(B151="","",ROW()-6)</x:f>
      </x:c>
    </x:row>
    <x:row r="152" ht="22.5" customHeight="1">
      <x:c r="A152" s="61" t="str">
        <x:v>Eigene Daten</x:v>
      </x:c>
      <x:c r="B152" s="58"/>
      <x:c r="C152" s="58"/>
      <x:c r="D152" s="58"/>
      <x:c r="E152" s="58"/>
      <x:c r="F152" s="125"/>
      <x:c r="G152" s="58"/>
      <x:c r="H152" s="58"/>
      <x:c r="I152" s="58"/>
      <x:c r="J152" s="58"/>
      <x:c r="K152" s="58"/>
      <x:c r="L152" s="58"/>
      <x:c r="M152" s="58"/>
      <x:c r="N152" s="58"/>
      <x:c r="O152" s="58"/>
      <x:c r="P152" s="58"/>
      <x:c r="Q152" s="58"/>
      <x:c r="R152" s="58"/>
      <x:c r="S152" s="58"/>
      <x:c r="T152" s="58"/>
      <x:c r="U152" s="58"/>
      <x:c r="V152" s="58"/>
      <x:c r="W152" s="58"/>
      <x:c r="X152" s="58"/>
      <x:c r="Y152" s="58"/>
      <x:c r="Z152" s="123" t="str">
        <x:f>IF(B152="","",IF(X152&lt;&gt;"",X152,IF(OR(P152&lt;&gt;"",Q152&lt;&gt;"",R152&lt;&gt;""),"Google Ads",IF(S152&lt;&gt;"","Microsoft Ads",IF(W152&lt;&gt;"",IFERROR(INDEX('MESSPLAN'!$E$7:$E$106,MATCH(W152,'MESSPLAN'!$C$7:$C$106,0)),"Direct/Unbekannt"),IF(K152&lt;&gt;"",K152,IF(J152&lt;&gt;"",J152,IF(T152&lt;&gt;"",T152,"Direct/Unbekannt"))))))))</x:f>
      </x:c>
      <x:c r="AA152" s="123" t="str">
        <x:f>IF(B152="","",IF(W152&lt;&gt;"",IFERROR(INDEX('MESSPLAN'!$D$7:$D$106,MATCH(W152,'MESSPLAN'!$C$7:$C$106,0)),"Sonstige"),IF(OR(Z152="Google Ads",Z152="Google Organic",Z152="Google Maps"),"Google",IF(OR(U152&lt;&gt;"",T152="ChatGPT/KI-Suche"),"KI","Sonstige"))))</x:f>
      </x:c>
      <x:c r="AB152" s="123" t="str">
        <x:f>IF(B152="","",IF(X152&lt;&gt;"","manuell",IF(OR(P152&lt;&gt;"",Q152&lt;&gt;"",R152&lt;&gt;"",S152&lt;&gt;""),"click_id",IF(W152&lt;&gt;"","signal_id",IF(OR(K152&lt;&gt;"",L152&lt;&gt;"",M152&lt;&gt;""),"utm",IF(J152&lt;&gt;"","referrer",IF(T152&lt;&gt;"","selbstauskunft","unbekannt")))))))</x:f>
      </x:c>
      <x:c r="AC152" s="123" t="str">
        <x:f>IF(B152="","",IF(OR(T152="ChatGPT/KI-Suche",U152&lt;&gt;""),"Ja","Nein"))</x:f>
      </x:c>
      <x:c r="AD152" s="127" t="str">
        <x:f>IF(F152="","",DATE(YEAR(F152),MONTH(F152),1))</x:f>
      </x:c>
      <x:c r="AE152" s="123" t="str">
        <x:f>IF(B152="","",IF(G152="booking_start","Nicht zulässig",IF(OR(C152="",F152="",G152=""),"Prüfen",IF(COUNTIFS($A$7:$A$306,A152,$B$7:$B$306,B152)&gt;1,"Lead-ID prüfen","Bereit"))))</x:f>
      </x:c>
      <x:c r="AF152" s="123" t="str">
        <x:f>IF(B152="","",ROW()-6)</x:f>
      </x:c>
    </x:row>
    <x:row r="153" ht="22.5" customHeight="1">
      <x:c r="A153" s="61" t="str">
        <x:v>Eigene Daten</x:v>
      </x:c>
      <x:c r="B153" s="58"/>
      <x:c r="C153" s="58"/>
      <x:c r="D153" s="58"/>
      <x:c r="E153" s="58"/>
      <x:c r="F153" s="125"/>
      <x:c r="G153" s="58"/>
      <x:c r="H153" s="58"/>
      <x:c r="I153" s="58"/>
      <x:c r="J153" s="58"/>
      <x:c r="K153" s="58"/>
      <x:c r="L153" s="58"/>
      <x:c r="M153" s="58"/>
      <x:c r="N153" s="58"/>
      <x:c r="O153" s="58"/>
      <x:c r="P153" s="58"/>
      <x:c r="Q153" s="58"/>
      <x:c r="R153" s="58"/>
      <x:c r="S153" s="58"/>
      <x:c r="T153" s="58"/>
      <x:c r="U153" s="58"/>
      <x:c r="V153" s="58"/>
      <x:c r="W153" s="58"/>
      <x:c r="X153" s="58"/>
      <x:c r="Y153" s="58"/>
      <x:c r="Z153" s="123" t="str">
        <x:f>IF(B153="","",IF(X153&lt;&gt;"",X153,IF(OR(P153&lt;&gt;"",Q153&lt;&gt;"",R153&lt;&gt;""),"Google Ads",IF(S153&lt;&gt;"","Microsoft Ads",IF(W153&lt;&gt;"",IFERROR(INDEX('MESSPLAN'!$E$7:$E$106,MATCH(W153,'MESSPLAN'!$C$7:$C$106,0)),"Direct/Unbekannt"),IF(K153&lt;&gt;"",K153,IF(J153&lt;&gt;"",J153,IF(T153&lt;&gt;"",T153,"Direct/Unbekannt"))))))))</x:f>
      </x:c>
      <x:c r="AA153" s="123" t="str">
        <x:f>IF(B153="","",IF(W153&lt;&gt;"",IFERROR(INDEX('MESSPLAN'!$D$7:$D$106,MATCH(W153,'MESSPLAN'!$C$7:$C$106,0)),"Sonstige"),IF(OR(Z153="Google Ads",Z153="Google Organic",Z153="Google Maps"),"Google",IF(OR(U153&lt;&gt;"",T153="ChatGPT/KI-Suche"),"KI","Sonstige"))))</x:f>
      </x:c>
      <x:c r="AB153" s="123" t="str">
        <x:f>IF(B153="","",IF(X153&lt;&gt;"","manuell",IF(OR(P153&lt;&gt;"",Q153&lt;&gt;"",R153&lt;&gt;"",S153&lt;&gt;""),"click_id",IF(W153&lt;&gt;"","signal_id",IF(OR(K153&lt;&gt;"",L153&lt;&gt;"",M153&lt;&gt;""),"utm",IF(J153&lt;&gt;"","referrer",IF(T153&lt;&gt;"","selbstauskunft","unbekannt")))))))</x:f>
      </x:c>
      <x:c r="AC153" s="123" t="str">
        <x:f>IF(B153="","",IF(OR(T153="ChatGPT/KI-Suche",U153&lt;&gt;""),"Ja","Nein"))</x:f>
      </x:c>
      <x:c r="AD153" s="127" t="str">
        <x:f>IF(F153="","",DATE(YEAR(F153),MONTH(F153),1))</x:f>
      </x:c>
      <x:c r="AE153" s="123" t="str">
        <x:f>IF(B153="","",IF(G153="booking_start","Nicht zulässig",IF(OR(C153="",F153="",G153=""),"Prüfen",IF(COUNTIFS($A$7:$A$306,A153,$B$7:$B$306,B153)&gt;1,"Lead-ID prüfen","Bereit"))))</x:f>
      </x:c>
      <x:c r="AF153" s="123" t="str">
        <x:f>IF(B153="","",ROW()-6)</x:f>
      </x:c>
    </x:row>
    <x:row r="154" ht="22.5" customHeight="1">
      <x:c r="A154" s="61" t="str">
        <x:v>Eigene Daten</x:v>
      </x:c>
      <x:c r="B154" s="58"/>
      <x:c r="C154" s="58"/>
      <x:c r="D154" s="58"/>
      <x:c r="E154" s="58"/>
      <x:c r="F154" s="125"/>
      <x:c r="G154" s="58"/>
      <x:c r="H154" s="58"/>
      <x:c r="I154" s="58"/>
      <x:c r="J154" s="58"/>
      <x:c r="K154" s="58"/>
      <x:c r="L154" s="58"/>
      <x:c r="M154" s="58"/>
      <x:c r="N154" s="58"/>
      <x:c r="O154" s="58"/>
      <x:c r="P154" s="58"/>
      <x:c r="Q154" s="58"/>
      <x:c r="R154" s="58"/>
      <x:c r="S154" s="58"/>
      <x:c r="T154" s="58"/>
      <x:c r="U154" s="58"/>
      <x:c r="V154" s="58"/>
      <x:c r="W154" s="58"/>
      <x:c r="X154" s="58"/>
      <x:c r="Y154" s="58"/>
      <x:c r="Z154" s="123" t="str">
        <x:f>IF(B154="","",IF(X154&lt;&gt;"",X154,IF(OR(P154&lt;&gt;"",Q154&lt;&gt;"",R154&lt;&gt;""),"Google Ads",IF(S154&lt;&gt;"","Microsoft Ads",IF(W154&lt;&gt;"",IFERROR(INDEX('MESSPLAN'!$E$7:$E$106,MATCH(W154,'MESSPLAN'!$C$7:$C$106,0)),"Direct/Unbekannt"),IF(K154&lt;&gt;"",K154,IF(J154&lt;&gt;"",J154,IF(T154&lt;&gt;"",T154,"Direct/Unbekannt"))))))))</x:f>
      </x:c>
      <x:c r="AA154" s="123" t="str">
        <x:f>IF(B154="","",IF(W154&lt;&gt;"",IFERROR(INDEX('MESSPLAN'!$D$7:$D$106,MATCH(W154,'MESSPLAN'!$C$7:$C$106,0)),"Sonstige"),IF(OR(Z154="Google Ads",Z154="Google Organic",Z154="Google Maps"),"Google",IF(OR(U154&lt;&gt;"",T154="ChatGPT/KI-Suche"),"KI","Sonstige"))))</x:f>
      </x:c>
      <x:c r="AB154" s="123" t="str">
        <x:f>IF(B154="","",IF(X154&lt;&gt;"","manuell",IF(OR(P154&lt;&gt;"",Q154&lt;&gt;"",R154&lt;&gt;"",S154&lt;&gt;""),"click_id",IF(W154&lt;&gt;"","signal_id",IF(OR(K154&lt;&gt;"",L154&lt;&gt;"",M154&lt;&gt;""),"utm",IF(J154&lt;&gt;"","referrer",IF(T154&lt;&gt;"","selbstauskunft","unbekannt")))))))</x:f>
      </x:c>
      <x:c r="AC154" s="123" t="str">
        <x:f>IF(B154="","",IF(OR(T154="ChatGPT/KI-Suche",U154&lt;&gt;""),"Ja","Nein"))</x:f>
      </x:c>
      <x:c r="AD154" s="127" t="str">
        <x:f>IF(F154="","",DATE(YEAR(F154),MONTH(F154),1))</x:f>
      </x:c>
      <x:c r="AE154" s="123" t="str">
        <x:f>IF(B154="","",IF(G154="booking_start","Nicht zulässig",IF(OR(C154="",F154="",G154=""),"Prüfen",IF(COUNTIFS($A$7:$A$306,A154,$B$7:$B$306,B154)&gt;1,"Lead-ID prüfen","Bereit"))))</x:f>
      </x:c>
      <x:c r="AF154" s="123" t="str">
        <x:f>IF(B154="","",ROW()-6)</x:f>
      </x:c>
    </x:row>
    <x:row r="155" ht="22.5" customHeight="1">
      <x:c r="A155" s="61" t="str">
        <x:v>Eigene Daten</x:v>
      </x:c>
      <x:c r="B155" s="58"/>
      <x:c r="C155" s="58"/>
      <x:c r="D155" s="58"/>
      <x:c r="E155" s="58"/>
      <x:c r="F155" s="125"/>
      <x:c r="G155" s="58"/>
      <x:c r="H155" s="58"/>
      <x:c r="I155" s="58"/>
      <x:c r="J155" s="58"/>
      <x:c r="K155" s="58"/>
      <x:c r="L155" s="58"/>
      <x:c r="M155" s="58"/>
      <x:c r="N155" s="58"/>
      <x:c r="O155" s="58"/>
      <x:c r="P155" s="58"/>
      <x:c r="Q155" s="58"/>
      <x:c r="R155" s="58"/>
      <x:c r="S155" s="58"/>
      <x:c r="T155" s="58"/>
      <x:c r="U155" s="58"/>
      <x:c r="V155" s="58"/>
      <x:c r="W155" s="58"/>
      <x:c r="X155" s="58"/>
      <x:c r="Y155" s="58"/>
      <x:c r="Z155" s="123" t="str">
        <x:f>IF(B155="","",IF(X155&lt;&gt;"",X155,IF(OR(P155&lt;&gt;"",Q155&lt;&gt;"",R155&lt;&gt;""),"Google Ads",IF(S155&lt;&gt;"","Microsoft Ads",IF(W155&lt;&gt;"",IFERROR(INDEX('MESSPLAN'!$E$7:$E$106,MATCH(W155,'MESSPLAN'!$C$7:$C$106,0)),"Direct/Unbekannt"),IF(K155&lt;&gt;"",K155,IF(J155&lt;&gt;"",J155,IF(T155&lt;&gt;"",T155,"Direct/Unbekannt"))))))))</x:f>
      </x:c>
      <x:c r="AA155" s="123" t="str">
        <x:f>IF(B155="","",IF(W155&lt;&gt;"",IFERROR(INDEX('MESSPLAN'!$D$7:$D$106,MATCH(W155,'MESSPLAN'!$C$7:$C$106,0)),"Sonstige"),IF(OR(Z155="Google Ads",Z155="Google Organic",Z155="Google Maps"),"Google",IF(OR(U155&lt;&gt;"",T155="ChatGPT/KI-Suche"),"KI","Sonstige"))))</x:f>
      </x:c>
      <x:c r="AB155" s="123" t="str">
        <x:f>IF(B155="","",IF(X155&lt;&gt;"","manuell",IF(OR(P155&lt;&gt;"",Q155&lt;&gt;"",R155&lt;&gt;"",S155&lt;&gt;""),"click_id",IF(W155&lt;&gt;"","signal_id",IF(OR(K155&lt;&gt;"",L155&lt;&gt;"",M155&lt;&gt;""),"utm",IF(J155&lt;&gt;"","referrer",IF(T155&lt;&gt;"","selbstauskunft","unbekannt")))))))</x:f>
      </x:c>
      <x:c r="AC155" s="123" t="str">
        <x:f>IF(B155="","",IF(OR(T155="ChatGPT/KI-Suche",U155&lt;&gt;""),"Ja","Nein"))</x:f>
      </x:c>
      <x:c r="AD155" s="127" t="str">
        <x:f>IF(F155="","",DATE(YEAR(F155),MONTH(F155),1))</x:f>
      </x:c>
      <x:c r="AE155" s="123" t="str">
        <x:f>IF(B155="","",IF(G155="booking_start","Nicht zulässig",IF(OR(C155="",F155="",G155=""),"Prüfen",IF(COUNTIFS($A$7:$A$306,A155,$B$7:$B$306,B155)&gt;1,"Lead-ID prüfen","Bereit"))))</x:f>
      </x:c>
      <x:c r="AF155" s="123" t="str">
        <x:f>IF(B155="","",ROW()-6)</x:f>
      </x:c>
    </x:row>
    <x:row r="156" ht="22.5" customHeight="1">
      <x:c r="A156" s="61" t="str">
        <x:v>Eigene Daten</x:v>
      </x:c>
      <x:c r="B156" s="58"/>
      <x:c r="C156" s="58"/>
      <x:c r="D156" s="58"/>
      <x:c r="E156" s="58"/>
      <x:c r="F156" s="125"/>
      <x:c r="G156" s="58"/>
      <x:c r="H156" s="58"/>
      <x:c r="I156" s="58"/>
      <x:c r="J156" s="58"/>
      <x:c r="K156" s="58"/>
      <x:c r="L156" s="58"/>
      <x:c r="M156" s="58"/>
      <x:c r="N156" s="58"/>
      <x:c r="O156" s="58"/>
      <x:c r="P156" s="58"/>
      <x:c r="Q156" s="58"/>
      <x:c r="R156" s="58"/>
      <x:c r="S156" s="58"/>
      <x:c r="T156" s="58"/>
      <x:c r="U156" s="58"/>
      <x:c r="V156" s="58"/>
      <x:c r="W156" s="58"/>
      <x:c r="X156" s="58"/>
      <x:c r="Y156" s="58"/>
      <x:c r="Z156" s="123" t="str">
        <x:f>IF(B156="","",IF(X156&lt;&gt;"",X156,IF(OR(P156&lt;&gt;"",Q156&lt;&gt;"",R156&lt;&gt;""),"Google Ads",IF(S156&lt;&gt;"","Microsoft Ads",IF(W156&lt;&gt;"",IFERROR(INDEX('MESSPLAN'!$E$7:$E$106,MATCH(W156,'MESSPLAN'!$C$7:$C$106,0)),"Direct/Unbekannt"),IF(K156&lt;&gt;"",K156,IF(J156&lt;&gt;"",J156,IF(T156&lt;&gt;"",T156,"Direct/Unbekannt"))))))))</x:f>
      </x:c>
      <x:c r="AA156" s="123" t="str">
        <x:f>IF(B156="","",IF(W156&lt;&gt;"",IFERROR(INDEX('MESSPLAN'!$D$7:$D$106,MATCH(W156,'MESSPLAN'!$C$7:$C$106,0)),"Sonstige"),IF(OR(Z156="Google Ads",Z156="Google Organic",Z156="Google Maps"),"Google",IF(OR(U156&lt;&gt;"",T156="ChatGPT/KI-Suche"),"KI","Sonstige"))))</x:f>
      </x:c>
      <x:c r="AB156" s="123" t="str">
        <x:f>IF(B156="","",IF(X156&lt;&gt;"","manuell",IF(OR(P156&lt;&gt;"",Q156&lt;&gt;"",R156&lt;&gt;"",S156&lt;&gt;""),"click_id",IF(W156&lt;&gt;"","signal_id",IF(OR(K156&lt;&gt;"",L156&lt;&gt;"",M156&lt;&gt;""),"utm",IF(J156&lt;&gt;"","referrer",IF(T156&lt;&gt;"","selbstauskunft","unbekannt")))))))</x:f>
      </x:c>
      <x:c r="AC156" s="123" t="str">
        <x:f>IF(B156="","",IF(OR(T156="ChatGPT/KI-Suche",U156&lt;&gt;""),"Ja","Nein"))</x:f>
      </x:c>
      <x:c r="AD156" s="127" t="str">
        <x:f>IF(F156="","",DATE(YEAR(F156),MONTH(F156),1))</x:f>
      </x:c>
      <x:c r="AE156" s="123" t="str">
        <x:f>IF(B156="","",IF(G156="booking_start","Nicht zulässig",IF(OR(C156="",F156="",G156=""),"Prüfen",IF(COUNTIFS($A$7:$A$306,A156,$B$7:$B$306,B156)&gt;1,"Lead-ID prüfen","Bereit"))))</x:f>
      </x:c>
      <x:c r="AF156" s="123" t="str">
        <x:f>IF(B156="","",ROW()-6)</x:f>
      </x:c>
    </x:row>
    <x:row r="157" ht="22.5" customHeight="1">
      <x:c r="A157" s="61" t="str">
        <x:v>Eigene Daten</x:v>
      </x:c>
      <x:c r="B157" s="58"/>
      <x:c r="C157" s="58"/>
      <x:c r="D157" s="58"/>
      <x:c r="E157" s="58"/>
      <x:c r="F157" s="125"/>
      <x:c r="G157" s="58"/>
      <x:c r="H157" s="58"/>
      <x:c r="I157" s="58"/>
      <x:c r="J157" s="58"/>
      <x:c r="K157" s="58"/>
      <x:c r="L157" s="58"/>
      <x:c r="M157" s="58"/>
      <x:c r="N157" s="58"/>
      <x:c r="O157" s="58"/>
      <x:c r="P157" s="58"/>
      <x:c r="Q157" s="58"/>
      <x:c r="R157" s="58"/>
      <x:c r="S157" s="58"/>
      <x:c r="T157" s="58"/>
      <x:c r="U157" s="58"/>
      <x:c r="V157" s="58"/>
      <x:c r="W157" s="58"/>
      <x:c r="X157" s="58"/>
      <x:c r="Y157" s="58"/>
      <x:c r="Z157" s="123" t="str">
        <x:f>IF(B157="","",IF(X157&lt;&gt;"",X157,IF(OR(P157&lt;&gt;"",Q157&lt;&gt;"",R157&lt;&gt;""),"Google Ads",IF(S157&lt;&gt;"","Microsoft Ads",IF(W157&lt;&gt;"",IFERROR(INDEX('MESSPLAN'!$E$7:$E$106,MATCH(W157,'MESSPLAN'!$C$7:$C$106,0)),"Direct/Unbekannt"),IF(K157&lt;&gt;"",K157,IF(J157&lt;&gt;"",J157,IF(T157&lt;&gt;"",T157,"Direct/Unbekannt"))))))))</x:f>
      </x:c>
      <x:c r="AA157" s="123" t="str">
        <x:f>IF(B157="","",IF(W157&lt;&gt;"",IFERROR(INDEX('MESSPLAN'!$D$7:$D$106,MATCH(W157,'MESSPLAN'!$C$7:$C$106,0)),"Sonstige"),IF(OR(Z157="Google Ads",Z157="Google Organic",Z157="Google Maps"),"Google",IF(OR(U157&lt;&gt;"",T157="ChatGPT/KI-Suche"),"KI","Sonstige"))))</x:f>
      </x:c>
      <x:c r="AB157" s="123" t="str">
        <x:f>IF(B157="","",IF(X157&lt;&gt;"","manuell",IF(OR(P157&lt;&gt;"",Q157&lt;&gt;"",R157&lt;&gt;"",S157&lt;&gt;""),"click_id",IF(W157&lt;&gt;"","signal_id",IF(OR(K157&lt;&gt;"",L157&lt;&gt;"",M157&lt;&gt;""),"utm",IF(J157&lt;&gt;"","referrer",IF(T157&lt;&gt;"","selbstauskunft","unbekannt")))))))</x:f>
      </x:c>
      <x:c r="AC157" s="123" t="str">
        <x:f>IF(B157="","",IF(OR(T157="ChatGPT/KI-Suche",U157&lt;&gt;""),"Ja","Nein"))</x:f>
      </x:c>
      <x:c r="AD157" s="127" t="str">
        <x:f>IF(F157="","",DATE(YEAR(F157),MONTH(F157),1))</x:f>
      </x:c>
      <x:c r="AE157" s="123" t="str">
        <x:f>IF(B157="","",IF(G157="booking_start","Nicht zulässig",IF(OR(C157="",F157="",G157=""),"Prüfen",IF(COUNTIFS($A$7:$A$306,A157,$B$7:$B$306,B157)&gt;1,"Lead-ID prüfen","Bereit"))))</x:f>
      </x:c>
      <x:c r="AF157" s="123" t="str">
        <x:f>IF(B157="","",ROW()-6)</x:f>
      </x:c>
    </x:row>
    <x:row r="158" ht="22.5" customHeight="1">
      <x:c r="A158" s="61" t="str">
        <x:v>Eigene Daten</x:v>
      </x:c>
      <x:c r="B158" s="58"/>
      <x:c r="C158" s="58"/>
      <x:c r="D158" s="58"/>
      <x:c r="E158" s="58"/>
      <x:c r="F158" s="125"/>
      <x:c r="G158" s="58"/>
      <x:c r="H158" s="58"/>
      <x:c r="I158" s="58"/>
      <x:c r="J158" s="58"/>
      <x:c r="K158" s="58"/>
      <x:c r="L158" s="58"/>
      <x:c r="M158" s="58"/>
      <x:c r="N158" s="58"/>
      <x:c r="O158" s="58"/>
      <x:c r="P158" s="58"/>
      <x:c r="Q158" s="58"/>
      <x:c r="R158" s="58"/>
      <x:c r="S158" s="58"/>
      <x:c r="T158" s="58"/>
      <x:c r="U158" s="58"/>
      <x:c r="V158" s="58"/>
      <x:c r="W158" s="58"/>
      <x:c r="X158" s="58"/>
      <x:c r="Y158" s="58"/>
      <x:c r="Z158" s="123" t="str">
        <x:f>IF(B158="","",IF(X158&lt;&gt;"",X158,IF(OR(P158&lt;&gt;"",Q158&lt;&gt;"",R158&lt;&gt;""),"Google Ads",IF(S158&lt;&gt;"","Microsoft Ads",IF(W158&lt;&gt;"",IFERROR(INDEX('MESSPLAN'!$E$7:$E$106,MATCH(W158,'MESSPLAN'!$C$7:$C$106,0)),"Direct/Unbekannt"),IF(K158&lt;&gt;"",K158,IF(J158&lt;&gt;"",J158,IF(T158&lt;&gt;"",T158,"Direct/Unbekannt"))))))))</x:f>
      </x:c>
      <x:c r="AA158" s="123" t="str">
        <x:f>IF(B158="","",IF(W158&lt;&gt;"",IFERROR(INDEX('MESSPLAN'!$D$7:$D$106,MATCH(W158,'MESSPLAN'!$C$7:$C$106,0)),"Sonstige"),IF(OR(Z158="Google Ads",Z158="Google Organic",Z158="Google Maps"),"Google",IF(OR(U158&lt;&gt;"",T158="ChatGPT/KI-Suche"),"KI","Sonstige"))))</x:f>
      </x:c>
      <x:c r="AB158" s="123" t="str">
        <x:f>IF(B158="","",IF(X158&lt;&gt;"","manuell",IF(OR(P158&lt;&gt;"",Q158&lt;&gt;"",R158&lt;&gt;"",S158&lt;&gt;""),"click_id",IF(W158&lt;&gt;"","signal_id",IF(OR(K158&lt;&gt;"",L158&lt;&gt;"",M158&lt;&gt;""),"utm",IF(J158&lt;&gt;"","referrer",IF(T158&lt;&gt;"","selbstauskunft","unbekannt")))))))</x:f>
      </x:c>
      <x:c r="AC158" s="123" t="str">
        <x:f>IF(B158="","",IF(OR(T158="ChatGPT/KI-Suche",U158&lt;&gt;""),"Ja","Nein"))</x:f>
      </x:c>
      <x:c r="AD158" s="127" t="str">
        <x:f>IF(F158="","",DATE(YEAR(F158),MONTH(F158),1))</x:f>
      </x:c>
      <x:c r="AE158" s="123" t="str">
        <x:f>IF(B158="","",IF(G158="booking_start","Nicht zulässig",IF(OR(C158="",F158="",G158=""),"Prüfen",IF(COUNTIFS($A$7:$A$306,A158,$B$7:$B$306,B158)&gt;1,"Lead-ID prüfen","Bereit"))))</x:f>
      </x:c>
      <x:c r="AF158" s="123" t="str">
        <x:f>IF(B158="","",ROW()-6)</x:f>
      </x:c>
    </x:row>
    <x:row r="159" ht="22.5" customHeight="1">
      <x:c r="A159" s="61" t="str">
        <x:v>Eigene Daten</x:v>
      </x:c>
      <x:c r="B159" s="58"/>
      <x:c r="C159" s="58"/>
      <x:c r="D159" s="58"/>
      <x:c r="E159" s="58"/>
      <x:c r="F159" s="125"/>
      <x:c r="G159" s="58"/>
      <x:c r="H159" s="58"/>
      <x:c r="I159" s="58"/>
      <x:c r="J159" s="58"/>
      <x:c r="K159" s="58"/>
      <x:c r="L159" s="58"/>
      <x:c r="M159" s="58"/>
      <x:c r="N159" s="58"/>
      <x:c r="O159" s="58"/>
      <x:c r="P159" s="58"/>
      <x:c r="Q159" s="58"/>
      <x:c r="R159" s="58"/>
      <x:c r="S159" s="58"/>
      <x:c r="T159" s="58"/>
      <x:c r="U159" s="58"/>
      <x:c r="V159" s="58"/>
      <x:c r="W159" s="58"/>
      <x:c r="X159" s="58"/>
      <x:c r="Y159" s="58"/>
      <x:c r="Z159" s="123" t="str">
        <x:f>IF(B159="","",IF(X159&lt;&gt;"",X159,IF(OR(P159&lt;&gt;"",Q159&lt;&gt;"",R159&lt;&gt;""),"Google Ads",IF(S159&lt;&gt;"","Microsoft Ads",IF(W159&lt;&gt;"",IFERROR(INDEX('MESSPLAN'!$E$7:$E$106,MATCH(W159,'MESSPLAN'!$C$7:$C$106,0)),"Direct/Unbekannt"),IF(K159&lt;&gt;"",K159,IF(J159&lt;&gt;"",J159,IF(T159&lt;&gt;"",T159,"Direct/Unbekannt"))))))))</x:f>
      </x:c>
      <x:c r="AA159" s="123" t="str">
        <x:f>IF(B159="","",IF(W159&lt;&gt;"",IFERROR(INDEX('MESSPLAN'!$D$7:$D$106,MATCH(W159,'MESSPLAN'!$C$7:$C$106,0)),"Sonstige"),IF(OR(Z159="Google Ads",Z159="Google Organic",Z159="Google Maps"),"Google",IF(OR(U159&lt;&gt;"",T159="ChatGPT/KI-Suche"),"KI","Sonstige"))))</x:f>
      </x:c>
      <x:c r="AB159" s="123" t="str">
        <x:f>IF(B159="","",IF(X159&lt;&gt;"","manuell",IF(OR(P159&lt;&gt;"",Q159&lt;&gt;"",R159&lt;&gt;"",S159&lt;&gt;""),"click_id",IF(W159&lt;&gt;"","signal_id",IF(OR(K159&lt;&gt;"",L159&lt;&gt;"",M159&lt;&gt;""),"utm",IF(J159&lt;&gt;"","referrer",IF(T159&lt;&gt;"","selbstauskunft","unbekannt")))))))</x:f>
      </x:c>
      <x:c r="AC159" s="123" t="str">
        <x:f>IF(B159="","",IF(OR(T159="ChatGPT/KI-Suche",U159&lt;&gt;""),"Ja","Nein"))</x:f>
      </x:c>
      <x:c r="AD159" s="127" t="str">
        <x:f>IF(F159="","",DATE(YEAR(F159),MONTH(F159),1))</x:f>
      </x:c>
      <x:c r="AE159" s="123" t="str">
        <x:f>IF(B159="","",IF(G159="booking_start","Nicht zulässig",IF(OR(C159="",F159="",G159=""),"Prüfen",IF(COUNTIFS($A$7:$A$306,A159,$B$7:$B$306,B159)&gt;1,"Lead-ID prüfen","Bereit"))))</x:f>
      </x:c>
      <x:c r="AF159" s="123" t="str">
        <x:f>IF(B159="","",ROW()-6)</x:f>
      </x:c>
    </x:row>
    <x:row r="160" ht="22.5" customHeight="1">
      <x:c r="A160" s="61" t="str">
        <x:v>Eigene Daten</x:v>
      </x:c>
      <x:c r="B160" s="58"/>
      <x:c r="C160" s="58"/>
      <x:c r="D160" s="58"/>
      <x:c r="E160" s="58"/>
      <x:c r="F160" s="125"/>
      <x:c r="G160" s="58"/>
      <x:c r="H160" s="58"/>
      <x:c r="I160" s="58"/>
      <x:c r="J160" s="58"/>
      <x:c r="K160" s="58"/>
      <x:c r="L160" s="58"/>
      <x:c r="M160" s="58"/>
      <x:c r="N160" s="58"/>
      <x:c r="O160" s="58"/>
      <x:c r="P160" s="58"/>
      <x:c r="Q160" s="58"/>
      <x:c r="R160" s="58"/>
      <x:c r="S160" s="58"/>
      <x:c r="T160" s="58"/>
      <x:c r="U160" s="58"/>
      <x:c r="V160" s="58"/>
      <x:c r="W160" s="58"/>
      <x:c r="X160" s="58"/>
      <x:c r="Y160" s="58"/>
      <x:c r="Z160" s="123" t="str">
        <x:f>IF(B160="","",IF(X160&lt;&gt;"",X160,IF(OR(P160&lt;&gt;"",Q160&lt;&gt;"",R160&lt;&gt;""),"Google Ads",IF(S160&lt;&gt;"","Microsoft Ads",IF(W160&lt;&gt;"",IFERROR(INDEX('MESSPLAN'!$E$7:$E$106,MATCH(W160,'MESSPLAN'!$C$7:$C$106,0)),"Direct/Unbekannt"),IF(K160&lt;&gt;"",K160,IF(J160&lt;&gt;"",J160,IF(T160&lt;&gt;"",T160,"Direct/Unbekannt"))))))))</x:f>
      </x:c>
      <x:c r="AA160" s="123" t="str">
        <x:f>IF(B160="","",IF(W160&lt;&gt;"",IFERROR(INDEX('MESSPLAN'!$D$7:$D$106,MATCH(W160,'MESSPLAN'!$C$7:$C$106,0)),"Sonstige"),IF(OR(Z160="Google Ads",Z160="Google Organic",Z160="Google Maps"),"Google",IF(OR(U160&lt;&gt;"",T160="ChatGPT/KI-Suche"),"KI","Sonstige"))))</x:f>
      </x:c>
      <x:c r="AB160" s="123" t="str">
        <x:f>IF(B160="","",IF(X160&lt;&gt;"","manuell",IF(OR(P160&lt;&gt;"",Q160&lt;&gt;"",R160&lt;&gt;"",S160&lt;&gt;""),"click_id",IF(W160&lt;&gt;"","signal_id",IF(OR(K160&lt;&gt;"",L160&lt;&gt;"",M160&lt;&gt;""),"utm",IF(J160&lt;&gt;"","referrer",IF(T160&lt;&gt;"","selbstauskunft","unbekannt")))))))</x:f>
      </x:c>
      <x:c r="AC160" s="123" t="str">
        <x:f>IF(B160="","",IF(OR(T160="ChatGPT/KI-Suche",U160&lt;&gt;""),"Ja","Nein"))</x:f>
      </x:c>
      <x:c r="AD160" s="127" t="str">
        <x:f>IF(F160="","",DATE(YEAR(F160),MONTH(F160),1))</x:f>
      </x:c>
      <x:c r="AE160" s="123" t="str">
        <x:f>IF(B160="","",IF(G160="booking_start","Nicht zulässig",IF(OR(C160="",F160="",G160=""),"Prüfen",IF(COUNTIFS($A$7:$A$306,A160,$B$7:$B$306,B160)&gt;1,"Lead-ID prüfen","Bereit"))))</x:f>
      </x:c>
      <x:c r="AF160" s="123" t="str">
        <x:f>IF(B160="","",ROW()-6)</x:f>
      </x:c>
    </x:row>
    <x:row r="161" ht="22.5" customHeight="1">
      <x:c r="A161" s="61" t="str">
        <x:v>Eigene Daten</x:v>
      </x:c>
      <x:c r="B161" s="58"/>
      <x:c r="C161" s="58"/>
      <x:c r="D161" s="58"/>
      <x:c r="E161" s="58"/>
      <x:c r="F161" s="125"/>
      <x:c r="G161" s="58"/>
      <x:c r="H161" s="58"/>
      <x:c r="I161" s="58"/>
      <x:c r="J161" s="58"/>
      <x:c r="K161" s="58"/>
      <x:c r="L161" s="58"/>
      <x:c r="M161" s="58"/>
      <x:c r="N161" s="58"/>
      <x:c r="O161" s="58"/>
      <x:c r="P161" s="58"/>
      <x:c r="Q161" s="58"/>
      <x:c r="R161" s="58"/>
      <x:c r="S161" s="58"/>
      <x:c r="T161" s="58"/>
      <x:c r="U161" s="58"/>
      <x:c r="V161" s="58"/>
      <x:c r="W161" s="58"/>
      <x:c r="X161" s="58"/>
      <x:c r="Y161" s="58"/>
      <x:c r="Z161" s="123" t="str">
        <x:f>IF(B161="","",IF(X161&lt;&gt;"",X161,IF(OR(P161&lt;&gt;"",Q161&lt;&gt;"",R161&lt;&gt;""),"Google Ads",IF(S161&lt;&gt;"","Microsoft Ads",IF(W161&lt;&gt;"",IFERROR(INDEX('MESSPLAN'!$E$7:$E$106,MATCH(W161,'MESSPLAN'!$C$7:$C$106,0)),"Direct/Unbekannt"),IF(K161&lt;&gt;"",K161,IF(J161&lt;&gt;"",J161,IF(T161&lt;&gt;"",T161,"Direct/Unbekannt"))))))))</x:f>
      </x:c>
      <x:c r="AA161" s="123" t="str">
        <x:f>IF(B161="","",IF(W161&lt;&gt;"",IFERROR(INDEX('MESSPLAN'!$D$7:$D$106,MATCH(W161,'MESSPLAN'!$C$7:$C$106,0)),"Sonstige"),IF(OR(Z161="Google Ads",Z161="Google Organic",Z161="Google Maps"),"Google",IF(OR(U161&lt;&gt;"",T161="ChatGPT/KI-Suche"),"KI","Sonstige"))))</x:f>
      </x:c>
      <x:c r="AB161" s="123" t="str">
        <x:f>IF(B161="","",IF(X161&lt;&gt;"","manuell",IF(OR(P161&lt;&gt;"",Q161&lt;&gt;"",R161&lt;&gt;"",S161&lt;&gt;""),"click_id",IF(W161&lt;&gt;"","signal_id",IF(OR(K161&lt;&gt;"",L161&lt;&gt;"",M161&lt;&gt;""),"utm",IF(J161&lt;&gt;"","referrer",IF(T161&lt;&gt;"","selbstauskunft","unbekannt")))))))</x:f>
      </x:c>
      <x:c r="AC161" s="123" t="str">
        <x:f>IF(B161="","",IF(OR(T161="ChatGPT/KI-Suche",U161&lt;&gt;""),"Ja","Nein"))</x:f>
      </x:c>
      <x:c r="AD161" s="127" t="str">
        <x:f>IF(F161="","",DATE(YEAR(F161),MONTH(F161),1))</x:f>
      </x:c>
      <x:c r="AE161" s="123" t="str">
        <x:f>IF(B161="","",IF(G161="booking_start","Nicht zulässig",IF(OR(C161="",F161="",G161=""),"Prüfen",IF(COUNTIFS($A$7:$A$306,A161,$B$7:$B$306,B161)&gt;1,"Lead-ID prüfen","Bereit"))))</x:f>
      </x:c>
      <x:c r="AF161" s="123" t="str">
        <x:f>IF(B161="","",ROW()-6)</x:f>
      </x:c>
    </x:row>
    <x:row r="162" ht="22.5" customHeight="1">
      <x:c r="A162" s="61" t="str">
        <x:v>Eigene Daten</x:v>
      </x:c>
      <x:c r="B162" s="58"/>
      <x:c r="C162" s="58"/>
      <x:c r="D162" s="58"/>
      <x:c r="E162" s="58"/>
      <x:c r="F162" s="125"/>
      <x:c r="G162" s="58"/>
      <x:c r="H162" s="58"/>
      <x:c r="I162" s="58"/>
      <x:c r="J162" s="58"/>
      <x:c r="K162" s="58"/>
      <x:c r="L162" s="58"/>
      <x:c r="M162" s="58"/>
      <x:c r="N162" s="58"/>
      <x:c r="O162" s="58"/>
      <x:c r="P162" s="58"/>
      <x:c r="Q162" s="58"/>
      <x:c r="R162" s="58"/>
      <x:c r="S162" s="58"/>
      <x:c r="T162" s="58"/>
      <x:c r="U162" s="58"/>
      <x:c r="V162" s="58"/>
      <x:c r="W162" s="58"/>
      <x:c r="X162" s="58"/>
      <x:c r="Y162" s="58"/>
      <x:c r="Z162" s="123" t="str">
        <x:f>IF(B162="","",IF(X162&lt;&gt;"",X162,IF(OR(P162&lt;&gt;"",Q162&lt;&gt;"",R162&lt;&gt;""),"Google Ads",IF(S162&lt;&gt;"","Microsoft Ads",IF(W162&lt;&gt;"",IFERROR(INDEX('MESSPLAN'!$E$7:$E$106,MATCH(W162,'MESSPLAN'!$C$7:$C$106,0)),"Direct/Unbekannt"),IF(K162&lt;&gt;"",K162,IF(J162&lt;&gt;"",J162,IF(T162&lt;&gt;"",T162,"Direct/Unbekannt"))))))))</x:f>
      </x:c>
      <x:c r="AA162" s="123" t="str">
        <x:f>IF(B162="","",IF(W162&lt;&gt;"",IFERROR(INDEX('MESSPLAN'!$D$7:$D$106,MATCH(W162,'MESSPLAN'!$C$7:$C$106,0)),"Sonstige"),IF(OR(Z162="Google Ads",Z162="Google Organic",Z162="Google Maps"),"Google",IF(OR(U162&lt;&gt;"",T162="ChatGPT/KI-Suche"),"KI","Sonstige"))))</x:f>
      </x:c>
      <x:c r="AB162" s="123" t="str">
        <x:f>IF(B162="","",IF(X162&lt;&gt;"","manuell",IF(OR(P162&lt;&gt;"",Q162&lt;&gt;"",R162&lt;&gt;"",S162&lt;&gt;""),"click_id",IF(W162&lt;&gt;"","signal_id",IF(OR(K162&lt;&gt;"",L162&lt;&gt;"",M162&lt;&gt;""),"utm",IF(J162&lt;&gt;"","referrer",IF(T162&lt;&gt;"","selbstauskunft","unbekannt")))))))</x:f>
      </x:c>
      <x:c r="AC162" s="123" t="str">
        <x:f>IF(B162="","",IF(OR(T162="ChatGPT/KI-Suche",U162&lt;&gt;""),"Ja","Nein"))</x:f>
      </x:c>
      <x:c r="AD162" s="127" t="str">
        <x:f>IF(F162="","",DATE(YEAR(F162),MONTH(F162),1))</x:f>
      </x:c>
      <x:c r="AE162" s="123" t="str">
        <x:f>IF(B162="","",IF(G162="booking_start","Nicht zulässig",IF(OR(C162="",F162="",G162=""),"Prüfen",IF(COUNTIFS($A$7:$A$306,A162,$B$7:$B$306,B162)&gt;1,"Lead-ID prüfen","Bereit"))))</x:f>
      </x:c>
      <x:c r="AF162" s="123" t="str">
        <x:f>IF(B162="","",ROW()-6)</x:f>
      </x:c>
    </x:row>
    <x:row r="163" ht="22.5" customHeight="1">
      <x:c r="A163" s="61" t="str">
        <x:v>Eigene Daten</x:v>
      </x:c>
      <x:c r="B163" s="58"/>
      <x:c r="C163" s="58"/>
      <x:c r="D163" s="58"/>
      <x:c r="E163" s="58"/>
      <x:c r="F163" s="125"/>
      <x:c r="G163" s="58"/>
      <x:c r="H163" s="58"/>
      <x:c r="I163" s="58"/>
      <x:c r="J163" s="58"/>
      <x:c r="K163" s="58"/>
      <x:c r="L163" s="58"/>
      <x:c r="M163" s="58"/>
      <x:c r="N163" s="58"/>
      <x:c r="O163" s="58"/>
      <x:c r="P163" s="58"/>
      <x:c r="Q163" s="58"/>
      <x:c r="R163" s="58"/>
      <x:c r="S163" s="58"/>
      <x:c r="T163" s="58"/>
      <x:c r="U163" s="58"/>
      <x:c r="V163" s="58"/>
      <x:c r="W163" s="58"/>
      <x:c r="X163" s="58"/>
      <x:c r="Y163" s="58"/>
      <x:c r="Z163" s="123" t="str">
        <x:f>IF(B163="","",IF(X163&lt;&gt;"",X163,IF(OR(P163&lt;&gt;"",Q163&lt;&gt;"",R163&lt;&gt;""),"Google Ads",IF(S163&lt;&gt;"","Microsoft Ads",IF(W163&lt;&gt;"",IFERROR(INDEX('MESSPLAN'!$E$7:$E$106,MATCH(W163,'MESSPLAN'!$C$7:$C$106,0)),"Direct/Unbekannt"),IF(K163&lt;&gt;"",K163,IF(J163&lt;&gt;"",J163,IF(T163&lt;&gt;"",T163,"Direct/Unbekannt"))))))))</x:f>
      </x:c>
      <x:c r="AA163" s="123" t="str">
        <x:f>IF(B163="","",IF(W163&lt;&gt;"",IFERROR(INDEX('MESSPLAN'!$D$7:$D$106,MATCH(W163,'MESSPLAN'!$C$7:$C$106,0)),"Sonstige"),IF(OR(Z163="Google Ads",Z163="Google Organic",Z163="Google Maps"),"Google",IF(OR(U163&lt;&gt;"",T163="ChatGPT/KI-Suche"),"KI","Sonstige"))))</x:f>
      </x:c>
      <x:c r="AB163" s="123" t="str">
        <x:f>IF(B163="","",IF(X163&lt;&gt;"","manuell",IF(OR(P163&lt;&gt;"",Q163&lt;&gt;"",R163&lt;&gt;"",S163&lt;&gt;""),"click_id",IF(W163&lt;&gt;"","signal_id",IF(OR(K163&lt;&gt;"",L163&lt;&gt;"",M163&lt;&gt;""),"utm",IF(J163&lt;&gt;"","referrer",IF(T163&lt;&gt;"","selbstauskunft","unbekannt")))))))</x:f>
      </x:c>
      <x:c r="AC163" s="123" t="str">
        <x:f>IF(B163="","",IF(OR(T163="ChatGPT/KI-Suche",U163&lt;&gt;""),"Ja","Nein"))</x:f>
      </x:c>
      <x:c r="AD163" s="127" t="str">
        <x:f>IF(F163="","",DATE(YEAR(F163),MONTH(F163),1))</x:f>
      </x:c>
      <x:c r="AE163" s="123" t="str">
        <x:f>IF(B163="","",IF(G163="booking_start","Nicht zulässig",IF(OR(C163="",F163="",G163=""),"Prüfen",IF(COUNTIFS($A$7:$A$306,A163,$B$7:$B$306,B163)&gt;1,"Lead-ID prüfen","Bereit"))))</x:f>
      </x:c>
      <x:c r="AF163" s="123" t="str">
        <x:f>IF(B163="","",ROW()-6)</x:f>
      </x:c>
    </x:row>
    <x:row r="164" ht="22.5" customHeight="1">
      <x:c r="A164" s="61" t="str">
        <x:v>Eigene Daten</x:v>
      </x:c>
      <x:c r="B164" s="58"/>
      <x:c r="C164" s="58"/>
      <x:c r="D164" s="58"/>
      <x:c r="E164" s="58"/>
      <x:c r="F164" s="125"/>
      <x:c r="G164" s="58"/>
      <x:c r="H164" s="58"/>
      <x:c r="I164" s="58"/>
      <x:c r="J164" s="58"/>
      <x:c r="K164" s="58"/>
      <x:c r="L164" s="58"/>
      <x:c r="M164" s="58"/>
      <x:c r="N164" s="58"/>
      <x:c r="O164" s="58"/>
      <x:c r="P164" s="58"/>
      <x:c r="Q164" s="58"/>
      <x:c r="R164" s="58"/>
      <x:c r="S164" s="58"/>
      <x:c r="T164" s="58"/>
      <x:c r="U164" s="58"/>
      <x:c r="V164" s="58"/>
      <x:c r="W164" s="58"/>
      <x:c r="X164" s="58"/>
      <x:c r="Y164" s="58"/>
      <x:c r="Z164" s="123" t="str">
        <x:f>IF(B164="","",IF(X164&lt;&gt;"",X164,IF(OR(P164&lt;&gt;"",Q164&lt;&gt;"",R164&lt;&gt;""),"Google Ads",IF(S164&lt;&gt;"","Microsoft Ads",IF(W164&lt;&gt;"",IFERROR(INDEX('MESSPLAN'!$E$7:$E$106,MATCH(W164,'MESSPLAN'!$C$7:$C$106,0)),"Direct/Unbekannt"),IF(K164&lt;&gt;"",K164,IF(J164&lt;&gt;"",J164,IF(T164&lt;&gt;"",T164,"Direct/Unbekannt"))))))))</x:f>
      </x:c>
      <x:c r="AA164" s="123" t="str">
        <x:f>IF(B164="","",IF(W164&lt;&gt;"",IFERROR(INDEX('MESSPLAN'!$D$7:$D$106,MATCH(W164,'MESSPLAN'!$C$7:$C$106,0)),"Sonstige"),IF(OR(Z164="Google Ads",Z164="Google Organic",Z164="Google Maps"),"Google",IF(OR(U164&lt;&gt;"",T164="ChatGPT/KI-Suche"),"KI","Sonstige"))))</x:f>
      </x:c>
      <x:c r="AB164" s="123" t="str">
        <x:f>IF(B164="","",IF(X164&lt;&gt;"","manuell",IF(OR(P164&lt;&gt;"",Q164&lt;&gt;"",R164&lt;&gt;"",S164&lt;&gt;""),"click_id",IF(W164&lt;&gt;"","signal_id",IF(OR(K164&lt;&gt;"",L164&lt;&gt;"",M164&lt;&gt;""),"utm",IF(J164&lt;&gt;"","referrer",IF(T164&lt;&gt;"","selbstauskunft","unbekannt")))))))</x:f>
      </x:c>
      <x:c r="AC164" s="123" t="str">
        <x:f>IF(B164="","",IF(OR(T164="ChatGPT/KI-Suche",U164&lt;&gt;""),"Ja","Nein"))</x:f>
      </x:c>
      <x:c r="AD164" s="127" t="str">
        <x:f>IF(F164="","",DATE(YEAR(F164),MONTH(F164),1))</x:f>
      </x:c>
      <x:c r="AE164" s="123" t="str">
        <x:f>IF(B164="","",IF(G164="booking_start","Nicht zulässig",IF(OR(C164="",F164="",G164=""),"Prüfen",IF(COUNTIFS($A$7:$A$306,A164,$B$7:$B$306,B164)&gt;1,"Lead-ID prüfen","Bereit"))))</x:f>
      </x:c>
      <x:c r="AF164" s="123" t="str">
        <x:f>IF(B164="","",ROW()-6)</x:f>
      </x:c>
    </x:row>
    <x:row r="165" ht="22.5" customHeight="1">
      <x:c r="A165" s="61" t="str">
        <x:v>Eigene Daten</x:v>
      </x:c>
      <x:c r="B165" s="58"/>
      <x:c r="C165" s="58"/>
      <x:c r="D165" s="58"/>
      <x:c r="E165" s="58"/>
      <x:c r="F165" s="125"/>
      <x:c r="G165" s="58"/>
      <x:c r="H165" s="58"/>
      <x:c r="I165" s="58"/>
      <x:c r="J165" s="58"/>
      <x:c r="K165" s="58"/>
      <x:c r="L165" s="58"/>
      <x:c r="M165" s="58"/>
      <x:c r="N165" s="58"/>
      <x:c r="O165" s="58"/>
      <x:c r="P165" s="58"/>
      <x:c r="Q165" s="58"/>
      <x:c r="R165" s="58"/>
      <x:c r="S165" s="58"/>
      <x:c r="T165" s="58"/>
      <x:c r="U165" s="58"/>
      <x:c r="V165" s="58"/>
      <x:c r="W165" s="58"/>
      <x:c r="X165" s="58"/>
      <x:c r="Y165" s="58"/>
      <x:c r="Z165" s="123" t="str">
        <x:f>IF(B165="","",IF(X165&lt;&gt;"",X165,IF(OR(P165&lt;&gt;"",Q165&lt;&gt;"",R165&lt;&gt;""),"Google Ads",IF(S165&lt;&gt;"","Microsoft Ads",IF(W165&lt;&gt;"",IFERROR(INDEX('MESSPLAN'!$E$7:$E$106,MATCH(W165,'MESSPLAN'!$C$7:$C$106,0)),"Direct/Unbekannt"),IF(K165&lt;&gt;"",K165,IF(J165&lt;&gt;"",J165,IF(T165&lt;&gt;"",T165,"Direct/Unbekannt"))))))))</x:f>
      </x:c>
      <x:c r="AA165" s="123" t="str">
        <x:f>IF(B165="","",IF(W165&lt;&gt;"",IFERROR(INDEX('MESSPLAN'!$D$7:$D$106,MATCH(W165,'MESSPLAN'!$C$7:$C$106,0)),"Sonstige"),IF(OR(Z165="Google Ads",Z165="Google Organic",Z165="Google Maps"),"Google",IF(OR(U165&lt;&gt;"",T165="ChatGPT/KI-Suche"),"KI","Sonstige"))))</x:f>
      </x:c>
      <x:c r="AB165" s="123" t="str">
        <x:f>IF(B165="","",IF(X165&lt;&gt;"","manuell",IF(OR(P165&lt;&gt;"",Q165&lt;&gt;"",R165&lt;&gt;"",S165&lt;&gt;""),"click_id",IF(W165&lt;&gt;"","signal_id",IF(OR(K165&lt;&gt;"",L165&lt;&gt;"",M165&lt;&gt;""),"utm",IF(J165&lt;&gt;"","referrer",IF(T165&lt;&gt;"","selbstauskunft","unbekannt")))))))</x:f>
      </x:c>
      <x:c r="AC165" s="123" t="str">
        <x:f>IF(B165="","",IF(OR(T165="ChatGPT/KI-Suche",U165&lt;&gt;""),"Ja","Nein"))</x:f>
      </x:c>
      <x:c r="AD165" s="127" t="str">
        <x:f>IF(F165="","",DATE(YEAR(F165),MONTH(F165),1))</x:f>
      </x:c>
      <x:c r="AE165" s="123" t="str">
        <x:f>IF(B165="","",IF(G165="booking_start","Nicht zulässig",IF(OR(C165="",F165="",G165=""),"Prüfen",IF(COUNTIFS($A$7:$A$306,A165,$B$7:$B$306,B165)&gt;1,"Lead-ID prüfen","Bereit"))))</x:f>
      </x:c>
      <x:c r="AF165" s="123" t="str">
        <x:f>IF(B165="","",ROW()-6)</x:f>
      </x:c>
    </x:row>
    <x:row r="166" ht="22.5" customHeight="1">
      <x:c r="A166" s="61" t="str">
        <x:v>Eigene Daten</x:v>
      </x:c>
      <x:c r="B166" s="58"/>
      <x:c r="C166" s="58"/>
      <x:c r="D166" s="58"/>
      <x:c r="E166" s="58"/>
      <x:c r="F166" s="125"/>
      <x:c r="G166" s="58"/>
      <x:c r="H166" s="58"/>
      <x:c r="I166" s="58"/>
      <x:c r="J166" s="58"/>
      <x:c r="K166" s="58"/>
      <x:c r="L166" s="58"/>
      <x:c r="M166" s="58"/>
      <x:c r="N166" s="58"/>
      <x:c r="O166" s="58"/>
      <x:c r="P166" s="58"/>
      <x:c r="Q166" s="58"/>
      <x:c r="R166" s="58"/>
      <x:c r="S166" s="58"/>
      <x:c r="T166" s="58"/>
      <x:c r="U166" s="58"/>
      <x:c r="V166" s="58"/>
      <x:c r="W166" s="58"/>
      <x:c r="X166" s="58"/>
      <x:c r="Y166" s="58"/>
      <x:c r="Z166" s="123" t="str">
        <x:f>IF(B166="","",IF(X166&lt;&gt;"",X166,IF(OR(P166&lt;&gt;"",Q166&lt;&gt;"",R166&lt;&gt;""),"Google Ads",IF(S166&lt;&gt;"","Microsoft Ads",IF(W166&lt;&gt;"",IFERROR(INDEX('MESSPLAN'!$E$7:$E$106,MATCH(W166,'MESSPLAN'!$C$7:$C$106,0)),"Direct/Unbekannt"),IF(K166&lt;&gt;"",K166,IF(J166&lt;&gt;"",J166,IF(T166&lt;&gt;"",T166,"Direct/Unbekannt"))))))))</x:f>
      </x:c>
      <x:c r="AA166" s="123" t="str">
        <x:f>IF(B166="","",IF(W166&lt;&gt;"",IFERROR(INDEX('MESSPLAN'!$D$7:$D$106,MATCH(W166,'MESSPLAN'!$C$7:$C$106,0)),"Sonstige"),IF(OR(Z166="Google Ads",Z166="Google Organic",Z166="Google Maps"),"Google",IF(OR(U166&lt;&gt;"",T166="ChatGPT/KI-Suche"),"KI","Sonstige"))))</x:f>
      </x:c>
      <x:c r="AB166" s="123" t="str">
        <x:f>IF(B166="","",IF(X166&lt;&gt;"","manuell",IF(OR(P166&lt;&gt;"",Q166&lt;&gt;"",R166&lt;&gt;"",S166&lt;&gt;""),"click_id",IF(W166&lt;&gt;"","signal_id",IF(OR(K166&lt;&gt;"",L166&lt;&gt;"",M166&lt;&gt;""),"utm",IF(J166&lt;&gt;"","referrer",IF(T166&lt;&gt;"","selbstauskunft","unbekannt")))))))</x:f>
      </x:c>
      <x:c r="AC166" s="123" t="str">
        <x:f>IF(B166="","",IF(OR(T166="ChatGPT/KI-Suche",U166&lt;&gt;""),"Ja","Nein"))</x:f>
      </x:c>
      <x:c r="AD166" s="127" t="str">
        <x:f>IF(F166="","",DATE(YEAR(F166),MONTH(F166),1))</x:f>
      </x:c>
      <x:c r="AE166" s="123" t="str">
        <x:f>IF(B166="","",IF(G166="booking_start","Nicht zulässig",IF(OR(C166="",F166="",G166=""),"Prüfen",IF(COUNTIFS($A$7:$A$306,A166,$B$7:$B$306,B166)&gt;1,"Lead-ID prüfen","Bereit"))))</x:f>
      </x:c>
      <x:c r="AF166" s="123" t="str">
        <x:f>IF(B166="","",ROW()-6)</x:f>
      </x:c>
    </x:row>
    <x:row r="167" ht="22.5" customHeight="1">
      <x:c r="A167" s="61" t="str">
        <x:v>Eigene Daten</x:v>
      </x:c>
      <x:c r="B167" s="58"/>
      <x:c r="C167" s="58"/>
      <x:c r="D167" s="58"/>
      <x:c r="E167" s="58"/>
      <x:c r="F167" s="125"/>
      <x:c r="G167" s="58"/>
      <x:c r="H167" s="58"/>
      <x:c r="I167" s="58"/>
      <x:c r="J167" s="58"/>
      <x:c r="K167" s="58"/>
      <x:c r="L167" s="58"/>
      <x:c r="M167" s="58"/>
      <x:c r="N167" s="58"/>
      <x:c r="O167" s="58"/>
      <x:c r="P167" s="58"/>
      <x:c r="Q167" s="58"/>
      <x:c r="R167" s="58"/>
      <x:c r="S167" s="58"/>
      <x:c r="T167" s="58"/>
      <x:c r="U167" s="58"/>
      <x:c r="V167" s="58"/>
      <x:c r="W167" s="58"/>
      <x:c r="X167" s="58"/>
      <x:c r="Y167" s="58"/>
      <x:c r="Z167" s="123" t="str">
        <x:f>IF(B167="","",IF(X167&lt;&gt;"",X167,IF(OR(P167&lt;&gt;"",Q167&lt;&gt;"",R167&lt;&gt;""),"Google Ads",IF(S167&lt;&gt;"","Microsoft Ads",IF(W167&lt;&gt;"",IFERROR(INDEX('MESSPLAN'!$E$7:$E$106,MATCH(W167,'MESSPLAN'!$C$7:$C$106,0)),"Direct/Unbekannt"),IF(K167&lt;&gt;"",K167,IF(J167&lt;&gt;"",J167,IF(T167&lt;&gt;"",T167,"Direct/Unbekannt"))))))))</x:f>
      </x:c>
      <x:c r="AA167" s="123" t="str">
        <x:f>IF(B167="","",IF(W167&lt;&gt;"",IFERROR(INDEX('MESSPLAN'!$D$7:$D$106,MATCH(W167,'MESSPLAN'!$C$7:$C$106,0)),"Sonstige"),IF(OR(Z167="Google Ads",Z167="Google Organic",Z167="Google Maps"),"Google",IF(OR(U167&lt;&gt;"",T167="ChatGPT/KI-Suche"),"KI","Sonstige"))))</x:f>
      </x:c>
      <x:c r="AB167" s="123" t="str">
        <x:f>IF(B167="","",IF(X167&lt;&gt;"","manuell",IF(OR(P167&lt;&gt;"",Q167&lt;&gt;"",R167&lt;&gt;"",S167&lt;&gt;""),"click_id",IF(W167&lt;&gt;"","signal_id",IF(OR(K167&lt;&gt;"",L167&lt;&gt;"",M167&lt;&gt;""),"utm",IF(J167&lt;&gt;"","referrer",IF(T167&lt;&gt;"","selbstauskunft","unbekannt")))))))</x:f>
      </x:c>
      <x:c r="AC167" s="123" t="str">
        <x:f>IF(B167="","",IF(OR(T167="ChatGPT/KI-Suche",U167&lt;&gt;""),"Ja","Nein"))</x:f>
      </x:c>
      <x:c r="AD167" s="127" t="str">
        <x:f>IF(F167="","",DATE(YEAR(F167),MONTH(F167),1))</x:f>
      </x:c>
      <x:c r="AE167" s="123" t="str">
        <x:f>IF(B167="","",IF(G167="booking_start","Nicht zulässig",IF(OR(C167="",F167="",G167=""),"Prüfen",IF(COUNTIFS($A$7:$A$306,A167,$B$7:$B$306,B167)&gt;1,"Lead-ID prüfen","Bereit"))))</x:f>
      </x:c>
      <x:c r="AF167" s="123" t="str">
        <x:f>IF(B167="","",ROW()-6)</x:f>
      </x:c>
    </x:row>
    <x:row r="168" ht="22.5" customHeight="1">
      <x:c r="A168" s="61" t="str">
        <x:v>Eigene Daten</x:v>
      </x:c>
      <x:c r="B168" s="58"/>
      <x:c r="C168" s="58"/>
      <x:c r="D168" s="58"/>
      <x:c r="E168" s="58"/>
      <x:c r="F168" s="125"/>
      <x:c r="G168" s="58"/>
      <x:c r="H168" s="58"/>
      <x:c r="I168" s="58"/>
      <x:c r="J168" s="58"/>
      <x:c r="K168" s="58"/>
      <x:c r="L168" s="58"/>
      <x:c r="M168" s="58"/>
      <x:c r="N168" s="58"/>
      <x:c r="O168" s="58"/>
      <x:c r="P168" s="58"/>
      <x:c r="Q168" s="58"/>
      <x:c r="R168" s="58"/>
      <x:c r="S168" s="58"/>
      <x:c r="T168" s="58"/>
      <x:c r="U168" s="58"/>
      <x:c r="V168" s="58"/>
      <x:c r="W168" s="58"/>
      <x:c r="X168" s="58"/>
      <x:c r="Y168" s="58"/>
      <x:c r="Z168" s="123" t="str">
        <x:f>IF(B168="","",IF(X168&lt;&gt;"",X168,IF(OR(P168&lt;&gt;"",Q168&lt;&gt;"",R168&lt;&gt;""),"Google Ads",IF(S168&lt;&gt;"","Microsoft Ads",IF(W168&lt;&gt;"",IFERROR(INDEX('MESSPLAN'!$E$7:$E$106,MATCH(W168,'MESSPLAN'!$C$7:$C$106,0)),"Direct/Unbekannt"),IF(K168&lt;&gt;"",K168,IF(J168&lt;&gt;"",J168,IF(T168&lt;&gt;"",T168,"Direct/Unbekannt"))))))))</x:f>
      </x:c>
      <x:c r="AA168" s="123" t="str">
        <x:f>IF(B168="","",IF(W168&lt;&gt;"",IFERROR(INDEX('MESSPLAN'!$D$7:$D$106,MATCH(W168,'MESSPLAN'!$C$7:$C$106,0)),"Sonstige"),IF(OR(Z168="Google Ads",Z168="Google Organic",Z168="Google Maps"),"Google",IF(OR(U168&lt;&gt;"",T168="ChatGPT/KI-Suche"),"KI","Sonstige"))))</x:f>
      </x:c>
      <x:c r="AB168" s="123" t="str">
        <x:f>IF(B168="","",IF(X168&lt;&gt;"","manuell",IF(OR(P168&lt;&gt;"",Q168&lt;&gt;"",R168&lt;&gt;"",S168&lt;&gt;""),"click_id",IF(W168&lt;&gt;"","signal_id",IF(OR(K168&lt;&gt;"",L168&lt;&gt;"",M168&lt;&gt;""),"utm",IF(J168&lt;&gt;"","referrer",IF(T168&lt;&gt;"","selbstauskunft","unbekannt")))))))</x:f>
      </x:c>
      <x:c r="AC168" s="123" t="str">
        <x:f>IF(B168="","",IF(OR(T168="ChatGPT/KI-Suche",U168&lt;&gt;""),"Ja","Nein"))</x:f>
      </x:c>
      <x:c r="AD168" s="127" t="str">
        <x:f>IF(F168="","",DATE(YEAR(F168),MONTH(F168),1))</x:f>
      </x:c>
      <x:c r="AE168" s="123" t="str">
        <x:f>IF(B168="","",IF(G168="booking_start","Nicht zulässig",IF(OR(C168="",F168="",G168=""),"Prüfen",IF(COUNTIFS($A$7:$A$306,A168,$B$7:$B$306,B168)&gt;1,"Lead-ID prüfen","Bereit"))))</x:f>
      </x:c>
      <x:c r="AF168" s="123" t="str">
        <x:f>IF(B168="","",ROW()-6)</x:f>
      </x:c>
    </x:row>
    <x:row r="169" ht="22.5" customHeight="1">
      <x:c r="A169" s="61" t="str">
        <x:v>Eigene Daten</x:v>
      </x:c>
      <x:c r="B169" s="58"/>
      <x:c r="C169" s="58"/>
      <x:c r="D169" s="58"/>
      <x:c r="E169" s="58"/>
      <x:c r="F169" s="125"/>
      <x:c r="G169" s="58"/>
      <x:c r="H169" s="58"/>
      <x:c r="I169" s="58"/>
      <x:c r="J169" s="58"/>
      <x:c r="K169" s="58"/>
      <x:c r="L169" s="58"/>
      <x:c r="M169" s="58"/>
      <x:c r="N169" s="58"/>
      <x:c r="O169" s="58"/>
      <x:c r="P169" s="58"/>
      <x:c r="Q169" s="58"/>
      <x:c r="R169" s="58"/>
      <x:c r="S169" s="58"/>
      <x:c r="T169" s="58"/>
      <x:c r="U169" s="58"/>
      <x:c r="V169" s="58"/>
      <x:c r="W169" s="58"/>
      <x:c r="X169" s="58"/>
      <x:c r="Y169" s="58"/>
      <x:c r="Z169" s="123" t="str">
        <x:f>IF(B169="","",IF(X169&lt;&gt;"",X169,IF(OR(P169&lt;&gt;"",Q169&lt;&gt;"",R169&lt;&gt;""),"Google Ads",IF(S169&lt;&gt;"","Microsoft Ads",IF(W169&lt;&gt;"",IFERROR(INDEX('MESSPLAN'!$E$7:$E$106,MATCH(W169,'MESSPLAN'!$C$7:$C$106,0)),"Direct/Unbekannt"),IF(K169&lt;&gt;"",K169,IF(J169&lt;&gt;"",J169,IF(T169&lt;&gt;"",T169,"Direct/Unbekannt"))))))))</x:f>
      </x:c>
      <x:c r="AA169" s="123" t="str">
        <x:f>IF(B169="","",IF(W169&lt;&gt;"",IFERROR(INDEX('MESSPLAN'!$D$7:$D$106,MATCH(W169,'MESSPLAN'!$C$7:$C$106,0)),"Sonstige"),IF(OR(Z169="Google Ads",Z169="Google Organic",Z169="Google Maps"),"Google",IF(OR(U169&lt;&gt;"",T169="ChatGPT/KI-Suche"),"KI","Sonstige"))))</x:f>
      </x:c>
      <x:c r="AB169" s="123" t="str">
        <x:f>IF(B169="","",IF(X169&lt;&gt;"","manuell",IF(OR(P169&lt;&gt;"",Q169&lt;&gt;"",R169&lt;&gt;"",S169&lt;&gt;""),"click_id",IF(W169&lt;&gt;"","signal_id",IF(OR(K169&lt;&gt;"",L169&lt;&gt;"",M169&lt;&gt;""),"utm",IF(J169&lt;&gt;"","referrer",IF(T169&lt;&gt;"","selbstauskunft","unbekannt")))))))</x:f>
      </x:c>
      <x:c r="AC169" s="123" t="str">
        <x:f>IF(B169="","",IF(OR(T169="ChatGPT/KI-Suche",U169&lt;&gt;""),"Ja","Nein"))</x:f>
      </x:c>
      <x:c r="AD169" s="127" t="str">
        <x:f>IF(F169="","",DATE(YEAR(F169),MONTH(F169),1))</x:f>
      </x:c>
      <x:c r="AE169" s="123" t="str">
        <x:f>IF(B169="","",IF(G169="booking_start","Nicht zulässig",IF(OR(C169="",F169="",G169=""),"Prüfen",IF(COUNTIFS($A$7:$A$306,A169,$B$7:$B$306,B169)&gt;1,"Lead-ID prüfen","Bereit"))))</x:f>
      </x:c>
      <x:c r="AF169" s="123" t="str">
        <x:f>IF(B169="","",ROW()-6)</x:f>
      </x:c>
    </x:row>
    <x:row r="170" ht="22.5" customHeight="1">
      <x:c r="A170" s="61" t="str">
        <x:v>Eigene Daten</x:v>
      </x:c>
      <x:c r="B170" s="58"/>
      <x:c r="C170" s="58"/>
      <x:c r="D170" s="58"/>
      <x:c r="E170" s="58"/>
      <x:c r="F170" s="125"/>
      <x:c r="G170" s="58"/>
      <x:c r="H170" s="58"/>
      <x:c r="I170" s="58"/>
      <x:c r="J170" s="58"/>
      <x:c r="K170" s="58"/>
      <x:c r="L170" s="58"/>
      <x:c r="M170" s="58"/>
      <x:c r="N170" s="58"/>
      <x:c r="O170" s="58"/>
      <x:c r="P170" s="58"/>
      <x:c r="Q170" s="58"/>
      <x:c r="R170" s="58"/>
      <x:c r="S170" s="58"/>
      <x:c r="T170" s="58"/>
      <x:c r="U170" s="58"/>
      <x:c r="V170" s="58"/>
      <x:c r="W170" s="58"/>
      <x:c r="X170" s="58"/>
      <x:c r="Y170" s="58"/>
      <x:c r="Z170" s="123" t="str">
        <x:f>IF(B170="","",IF(X170&lt;&gt;"",X170,IF(OR(P170&lt;&gt;"",Q170&lt;&gt;"",R170&lt;&gt;""),"Google Ads",IF(S170&lt;&gt;"","Microsoft Ads",IF(W170&lt;&gt;"",IFERROR(INDEX('MESSPLAN'!$E$7:$E$106,MATCH(W170,'MESSPLAN'!$C$7:$C$106,0)),"Direct/Unbekannt"),IF(K170&lt;&gt;"",K170,IF(J170&lt;&gt;"",J170,IF(T170&lt;&gt;"",T170,"Direct/Unbekannt"))))))))</x:f>
      </x:c>
      <x:c r="AA170" s="123" t="str">
        <x:f>IF(B170="","",IF(W170&lt;&gt;"",IFERROR(INDEX('MESSPLAN'!$D$7:$D$106,MATCH(W170,'MESSPLAN'!$C$7:$C$106,0)),"Sonstige"),IF(OR(Z170="Google Ads",Z170="Google Organic",Z170="Google Maps"),"Google",IF(OR(U170&lt;&gt;"",T170="ChatGPT/KI-Suche"),"KI","Sonstige"))))</x:f>
      </x:c>
      <x:c r="AB170" s="123" t="str">
        <x:f>IF(B170="","",IF(X170&lt;&gt;"","manuell",IF(OR(P170&lt;&gt;"",Q170&lt;&gt;"",R170&lt;&gt;"",S170&lt;&gt;""),"click_id",IF(W170&lt;&gt;"","signal_id",IF(OR(K170&lt;&gt;"",L170&lt;&gt;"",M170&lt;&gt;""),"utm",IF(J170&lt;&gt;"","referrer",IF(T170&lt;&gt;"","selbstauskunft","unbekannt")))))))</x:f>
      </x:c>
      <x:c r="AC170" s="123" t="str">
        <x:f>IF(B170="","",IF(OR(T170="ChatGPT/KI-Suche",U170&lt;&gt;""),"Ja","Nein"))</x:f>
      </x:c>
      <x:c r="AD170" s="127" t="str">
        <x:f>IF(F170="","",DATE(YEAR(F170),MONTH(F170),1))</x:f>
      </x:c>
      <x:c r="AE170" s="123" t="str">
        <x:f>IF(B170="","",IF(G170="booking_start","Nicht zulässig",IF(OR(C170="",F170="",G170=""),"Prüfen",IF(COUNTIFS($A$7:$A$306,A170,$B$7:$B$306,B170)&gt;1,"Lead-ID prüfen","Bereit"))))</x:f>
      </x:c>
      <x:c r="AF170" s="123" t="str">
        <x:f>IF(B170="","",ROW()-6)</x:f>
      </x:c>
    </x:row>
    <x:row r="171" ht="22.5" customHeight="1">
      <x:c r="A171" s="61" t="str">
        <x:v>Eigene Daten</x:v>
      </x:c>
      <x:c r="B171" s="58"/>
      <x:c r="C171" s="58"/>
      <x:c r="D171" s="58"/>
      <x:c r="E171" s="58"/>
      <x:c r="F171" s="125"/>
      <x:c r="G171" s="58"/>
      <x:c r="H171" s="58"/>
      <x:c r="I171" s="58"/>
      <x:c r="J171" s="58"/>
      <x:c r="K171" s="58"/>
      <x:c r="L171" s="58"/>
      <x:c r="M171" s="58"/>
      <x:c r="N171" s="58"/>
      <x:c r="O171" s="58"/>
      <x:c r="P171" s="58"/>
      <x:c r="Q171" s="58"/>
      <x:c r="R171" s="58"/>
      <x:c r="S171" s="58"/>
      <x:c r="T171" s="58"/>
      <x:c r="U171" s="58"/>
      <x:c r="V171" s="58"/>
      <x:c r="W171" s="58"/>
      <x:c r="X171" s="58"/>
      <x:c r="Y171" s="58"/>
      <x:c r="Z171" s="123" t="str">
        <x:f>IF(B171="","",IF(X171&lt;&gt;"",X171,IF(OR(P171&lt;&gt;"",Q171&lt;&gt;"",R171&lt;&gt;""),"Google Ads",IF(S171&lt;&gt;"","Microsoft Ads",IF(W171&lt;&gt;"",IFERROR(INDEX('MESSPLAN'!$E$7:$E$106,MATCH(W171,'MESSPLAN'!$C$7:$C$106,0)),"Direct/Unbekannt"),IF(K171&lt;&gt;"",K171,IF(J171&lt;&gt;"",J171,IF(T171&lt;&gt;"",T171,"Direct/Unbekannt"))))))))</x:f>
      </x:c>
      <x:c r="AA171" s="123" t="str">
        <x:f>IF(B171="","",IF(W171&lt;&gt;"",IFERROR(INDEX('MESSPLAN'!$D$7:$D$106,MATCH(W171,'MESSPLAN'!$C$7:$C$106,0)),"Sonstige"),IF(OR(Z171="Google Ads",Z171="Google Organic",Z171="Google Maps"),"Google",IF(OR(U171&lt;&gt;"",T171="ChatGPT/KI-Suche"),"KI","Sonstige"))))</x:f>
      </x:c>
      <x:c r="AB171" s="123" t="str">
        <x:f>IF(B171="","",IF(X171&lt;&gt;"","manuell",IF(OR(P171&lt;&gt;"",Q171&lt;&gt;"",R171&lt;&gt;"",S171&lt;&gt;""),"click_id",IF(W171&lt;&gt;"","signal_id",IF(OR(K171&lt;&gt;"",L171&lt;&gt;"",M171&lt;&gt;""),"utm",IF(J171&lt;&gt;"","referrer",IF(T171&lt;&gt;"","selbstauskunft","unbekannt")))))))</x:f>
      </x:c>
      <x:c r="AC171" s="123" t="str">
        <x:f>IF(B171="","",IF(OR(T171="ChatGPT/KI-Suche",U171&lt;&gt;""),"Ja","Nein"))</x:f>
      </x:c>
      <x:c r="AD171" s="127" t="str">
        <x:f>IF(F171="","",DATE(YEAR(F171),MONTH(F171),1))</x:f>
      </x:c>
      <x:c r="AE171" s="123" t="str">
        <x:f>IF(B171="","",IF(G171="booking_start","Nicht zulässig",IF(OR(C171="",F171="",G171=""),"Prüfen",IF(COUNTIFS($A$7:$A$306,A171,$B$7:$B$306,B171)&gt;1,"Lead-ID prüfen","Bereit"))))</x:f>
      </x:c>
      <x:c r="AF171" s="123" t="str">
        <x:f>IF(B171="","",ROW()-6)</x:f>
      </x:c>
    </x:row>
    <x:row r="172" ht="22.5" customHeight="1">
      <x:c r="A172" s="61" t="str">
        <x:v>Eigene Daten</x:v>
      </x:c>
      <x:c r="B172" s="58"/>
      <x:c r="C172" s="58"/>
      <x:c r="D172" s="58"/>
      <x:c r="E172" s="58"/>
      <x:c r="F172" s="125"/>
      <x:c r="G172" s="58"/>
      <x:c r="H172" s="58"/>
      <x:c r="I172" s="58"/>
      <x:c r="J172" s="58"/>
      <x:c r="K172" s="58"/>
      <x:c r="L172" s="58"/>
      <x:c r="M172" s="58"/>
      <x:c r="N172" s="58"/>
      <x:c r="O172" s="58"/>
      <x:c r="P172" s="58"/>
      <x:c r="Q172" s="58"/>
      <x:c r="R172" s="58"/>
      <x:c r="S172" s="58"/>
      <x:c r="T172" s="58"/>
      <x:c r="U172" s="58"/>
      <x:c r="V172" s="58"/>
      <x:c r="W172" s="58"/>
      <x:c r="X172" s="58"/>
      <x:c r="Y172" s="58"/>
      <x:c r="Z172" s="123" t="str">
        <x:f>IF(B172="","",IF(X172&lt;&gt;"",X172,IF(OR(P172&lt;&gt;"",Q172&lt;&gt;"",R172&lt;&gt;""),"Google Ads",IF(S172&lt;&gt;"","Microsoft Ads",IF(W172&lt;&gt;"",IFERROR(INDEX('MESSPLAN'!$E$7:$E$106,MATCH(W172,'MESSPLAN'!$C$7:$C$106,0)),"Direct/Unbekannt"),IF(K172&lt;&gt;"",K172,IF(J172&lt;&gt;"",J172,IF(T172&lt;&gt;"",T172,"Direct/Unbekannt"))))))))</x:f>
      </x:c>
      <x:c r="AA172" s="123" t="str">
        <x:f>IF(B172="","",IF(W172&lt;&gt;"",IFERROR(INDEX('MESSPLAN'!$D$7:$D$106,MATCH(W172,'MESSPLAN'!$C$7:$C$106,0)),"Sonstige"),IF(OR(Z172="Google Ads",Z172="Google Organic",Z172="Google Maps"),"Google",IF(OR(U172&lt;&gt;"",T172="ChatGPT/KI-Suche"),"KI","Sonstige"))))</x:f>
      </x:c>
      <x:c r="AB172" s="123" t="str">
        <x:f>IF(B172="","",IF(X172&lt;&gt;"","manuell",IF(OR(P172&lt;&gt;"",Q172&lt;&gt;"",R172&lt;&gt;"",S172&lt;&gt;""),"click_id",IF(W172&lt;&gt;"","signal_id",IF(OR(K172&lt;&gt;"",L172&lt;&gt;"",M172&lt;&gt;""),"utm",IF(J172&lt;&gt;"","referrer",IF(T172&lt;&gt;"","selbstauskunft","unbekannt")))))))</x:f>
      </x:c>
      <x:c r="AC172" s="123" t="str">
        <x:f>IF(B172="","",IF(OR(T172="ChatGPT/KI-Suche",U172&lt;&gt;""),"Ja","Nein"))</x:f>
      </x:c>
      <x:c r="AD172" s="127" t="str">
        <x:f>IF(F172="","",DATE(YEAR(F172),MONTH(F172),1))</x:f>
      </x:c>
      <x:c r="AE172" s="123" t="str">
        <x:f>IF(B172="","",IF(G172="booking_start","Nicht zulässig",IF(OR(C172="",F172="",G172=""),"Prüfen",IF(COUNTIFS($A$7:$A$306,A172,$B$7:$B$306,B172)&gt;1,"Lead-ID prüfen","Bereit"))))</x:f>
      </x:c>
      <x:c r="AF172" s="123" t="str">
        <x:f>IF(B172="","",ROW()-6)</x:f>
      </x:c>
    </x:row>
    <x:row r="173" ht="22.5" customHeight="1">
      <x:c r="A173" s="61" t="str">
        <x:v>Eigene Daten</x:v>
      </x:c>
      <x:c r="B173" s="58"/>
      <x:c r="C173" s="58"/>
      <x:c r="D173" s="58"/>
      <x:c r="E173" s="58"/>
      <x:c r="F173" s="125"/>
      <x:c r="G173" s="58"/>
      <x:c r="H173" s="58"/>
      <x:c r="I173" s="58"/>
      <x:c r="J173" s="58"/>
      <x:c r="K173" s="58"/>
      <x:c r="L173" s="58"/>
      <x:c r="M173" s="58"/>
      <x:c r="N173" s="58"/>
      <x:c r="O173" s="58"/>
      <x:c r="P173" s="58"/>
      <x:c r="Q173" s="58"/>
      <x:c r="R173" s="58"/>
      <x:c r="S173" s="58"/>
      <x:c r="T173" s="58"/>
      <x:c r="U173" s="58"/>
      <x:c r="V173" s="58"/>
      <x:c r="W173" s="58"/>
      <x:c r="X173" s="58"/>
      <x:c r="Y173" s="58"/>
      <x:c r="Z173" s="123" t="str">
        <x:f>IF(B173="","",IF(X173&lt;&gt;"",X173,IF(OR(P173&lt;&gt;"",Q173&lt;&gt;"",R173&lt;&gt;""),"Google Ads",IF(S173&lt;&gt;"","Microsoft Ads",IF(W173&lt;&gt;"",IFERROR(INDEX('MESSPLAN'!$E$7:$E$106,MATCH(W173,'MESSPLAN'!$C$7:$C$106,0)),"Direct/Unbekannt"),IF(K173&lt;&gt;"",K173,IF(J173&lt;&gt;"",J173,IF(T173&lt;&gt;"",T173,"Direct/Unbekannt"))))))))</x:f>
      </x:c>
      <x:c r="AA173" s="123" t="str">
        <x:f>IF(B173="","",IF(W173&lt;&gt;"",IFERROR(INDEX('MESSPLAN'!$D$7:$D$106,MATCH(W173,'MESSPLAN'!$C$7:$C$106,0)),"Sonstige"),IF(OR(Z173="Google Ads",Z173="Google Organic",Z173="Google Maps"),"Google",IF(OR(U173&lt;&gt;"",T173="ChatGPT/KI-Suche"),"KI","Sonstige"))))</x:f>
      </x:c>
      <x:c r="AB173" s="123" t="str">
        <x:f>IF(B173="","",IF(X173&lt;&gt;"","manuell",IF(OR(P173&lt;&gt;"",Q173&lt;&gt;"",R173&lt;&gt;"",S173&lt;&gt;""),"click_id",IF(W173&lt;&gt;"","signal_id",IF(OR(K173&lt;&gt;"",L173&lt;&gt;"",M173&lt;&gt;""),"utm",IF(J173&lt;&gt;"","referrer",IF(T173&lt;&gt;"","selbstauskunft","unbekannt")))))))</x:f>
      </x:c>
      <x:c r="AC173" s="123" t="str">
        <x:f>IF(B173="","",IF(OR(T173="ChatGPT/KI-Suche",U173&lt;&gt;""),"Ja","Nein"))</x:f>
      </x:c>
      <x:c r="AD173" s="127" t="str">
        <x:f>IF(F173="","",DATE(YEAR(F173),MONTH(F173),1))</x:f>
      </x:c>
      <x:c r="AE173" s="123" t="str">
        <x:f>IF(B173="","",IF(G173="booking_start","Nicht zulässig",IF(OR(C173="",F173="",G173=""),"Prüfen",IF(COUNTIFS($A$7:$A$306,A173,$B$7:$B$306,B173)&gt;1,"Lead-ID prüfen","Bereit"))))</x:f>
      </x:c>
      <x:c r="AF173" s="123" t="str">
        <x:f>IF(B173="","",ROW()-6)</x:f>
      </x:c>
    </x:row>
    <x:row r="174" ht="22.5" customHeight="1">
      <x:c r="A174" s="61" t="str">
        <x:v>Eigene Daten</x:v>
      </x:c>
      <x:c r="B174" s="58"/>
      <x:c r="C174" s="58"/>
      <x:c r="D174" s="58"/>
      <x:c r="E174" s="58"/>
      <x:c r="F174" s="125"/>
      <x:c r="G174" s="58"/>
      <x:c r="H174" s="58"/>
      <x:c r="I174" s="58"/>
      <x:c r="J174" s="58"/>
      <x:c r="K174" s="58"/>
      <x:c r="L174" s="58"/>
      <x:c r="M174" s="58"/>
      <x:c r="N174" s="58"/>
      <x:c r="O174" s="58"/>
      <x:c r="P174" s="58"/>
      <x:c r="Q174" s="58"/>
      <x:c r="R174" s="58"/>
      <x:c r="S174" s="58"/>
      <x:c r="T174" s="58"/>
      <x:c r="U174" s="58"/>
      <x:c r="V174" s="58"/>
      <x:c r="W174" s="58"/>
      <x:c r="X174" s="58"/>
      <x:c r="Y174" s="58"/>
      <x:c r="Z174" s="123" t="str">
        <x:f>IF(B174="","",IF(X174&lt;&gt;"",X174,IF(OR(P174&lt;&gt;"",Q174&lt;&gt;"",R174&lt;&gt;""),"Google Ads",IF(S174&lt;&gt;"","Microsoft Ads",IF(W174&lt;&gt;"",IFERROR(INDEX('MESSPLAN'!$E$7:$E$106,MATCH(W174,'MESSPLAN'!$C$7:$C$106,0)),"Direct/Unbekannt"),IF(K174&lt;&gt;"",K174,IF(J174&lt;&gt;"",J174,IF(T174&lt;&gt;"",T174,"Direct/Unbekannt"))))))))</x:f>
      </x:c>
      <x:c r="AA174" s="123" t="str">
        <x:f>IF(B174="","",IF(W174&lt;&gt;"",IFERROR(INDEX('MESSPLAN'!$D$7:$D$106,MATCH(W174,'MESSPLAN'!$C$7:$C$106,0)),"Sonstige"),IF(OR(Z174="Google Ads",Z174="Google Organic",Z174="Google Maps"),"Google",IF(OR(U174&lt;&gt;"",T174="ChatGPT/KI-Suche"),"KI","Sonstige"))))</x:f>
      </x:c>
      <x:c r="AB174" s="123" t="str">
        <x:f>IF(B174="","",IF(X174&lt;&gt;"","manuell",IF(OR(P174&lt;&gt;"",Q174&lt;&gt;"",R174&lt;&gt;"",S174&lt;&gt;""),"click_id",IF(W174&lt;&gt;"","signal_id",IF(OR(K174&lt;&gt;"",L174&lt;&gt;"",M174&lt;&gt;""),"utm",IF(J174&lt;&gt;"","referrer",IF(T174&lt;&gt;"","selbstauskunft","unbekannt")))))))</x:f>
      </x:c>
      <x:c r="AC174" s="123" t="str">
        <x:f>IF(B174="","",IF(OR(T174="ChatGPT/KI-Suche",U174&lt;&gt;""),"Ja","Nein"))</x:f>
      </x:c>
      <x:c r="AD174" s="127" t="str">
        <x:f>IF(F174="","",DATE(YEAR(F174),MONTH(F174),1))</x:f>
      </x:c>
      <x:c r="AE174" s="123" t="str">
        <x:f>IF(B174="","",IF(G174="booking_start","Nicht zulässig",IF(OR(C174="",F174="",G174=""),"Prüfen",IF(COUNTIFS($A$7:$A$306,A174,$B$7:$B$306,B174)&gt;1,"Lead-ID prüfen","Bereit"))))</x:f>
      </x:c>
      <x:c r="AF174" s="123" t="str">
        <x:f>IF(B174="","",ROW()-6)</x:f>
      </x:c>
    </x:row>
    <x:row r="175" ht="22.5" customHeight="1">
      <x:c r="A175" s="61" t="str">
        <x:v>Eigene Daten</x:v>
      </x:c>
      <x:c r="B175" s="58"/>
      <x:c r="C175" s="58"/>
      <x:c r="D175" s="58"/>
      <x:c r="E175" s="58"/>
      <x:c r="F175" s="125"/>
      <x:c r="G175" s="58"/>
      <x:c r="H175" s="58"/>
      <x:c r="I175" s="58"/>
      <x:c r="J175" s="58"/>
      <x:c r="K175" s="58"/>
      <x:c r="L175" s="58"/>
      <x:c r="M175" s="58"/>
      <x:c r="N175" s="58"/>
      <x:c r="O175" s="58"/>
      <x:c r="P175" s="58"/>
      <x:c r="Q175" s="58"/>
      <x:c r="R175" s="58"/>
      <x:c r="S175" s="58"/>
      <x:c r="T175" s="58"/>
      <x:c r="U175" s="58"/>
      <x:c r="V175" s="58"/>
      <x:c r="W175" s="58"/>
      <x:c r="X175" s="58"/>
      <x:c r="Y175" s="58"/>
      <x:c r="Z175" s="123" t="str">
        <x:f>IF(B175="","",IF(X175&lt;&gt;"",X175,IF(OR(P175&lt;&gt;"",Q175&lt;&gt;"",R175&lt;&gt;""),"Google Ads",IF(S175&lt;&gt;"","Microsoft Ads",IF(W175&lt;&gt;"",IFERROR(INDEX('MESSPLAN'!$E$7:$E$106,MATCH(W175,'MESSPLAN'!$C$7:$C$106,0)),"Direct/Unbekannt"),IF(K175&lt;&gt;"",K175,IF(J175&lt;&gt;"",J175,IF(T175&lt;&gt;"",T175,"Direct/Unbekannt"))))))))</x:f>
      </x:c>
      <x:c r="AA175" s="123" t="str">
        <x:f>IF(B175="","",IF(W175&lt;&gt;"",IFERROR(INDEX('MESSPLAN'!$D$7:$D$106,MATCH(W175,'MESSPLAN'!$C$7:$C$106,0)),"Sonstige"),IF(OR(Z175="Google Ads",Z175="Google Organic",Z175="Google Maps"),"Google",IF(OR(U175&lt;&gt;"",T175="ChatGPT/KI-Suche"),"KI","Sonstige"))))</x:f>
      </x:c>
      <x:c r="AB175" s="123" t="str">
        <x:f>IF(B175="","",IF(X175&lt;&gt;"","manuell",IF(OR(P175&lt;&gt;"",Q175&lt;&gt;"",R175&lt;&gt;"",S175&lt;&gt;""),"click_id",IF(W175&lt;&gt;"","signal_id",IF(OR(K175&lt;&gt;"",L175&lt;&gt;"",M175&lt;&gt;""),"utm",IF(J175&lt;&gt;"","referrer",IF(T175&lt;&gt;"","selbstauskunft","unbekannt")))))))</x:f>
      </x:c>
      <x:c r="AC175" s="123" t="str">
        <x:f>IF(B175="","",IF(OR(T175="ChatGPT/KI-Suche",U175&lt;&gt;""),"Ja","Nein"))</x:f>
      </x:c>
      <x:c r="AD175" s="127" t="str">
        <x:f>IF(F175="","",DATE(YEAR(F175),MONTH(F175),1))</x:f>
      </x:c>
      <x:c r="AE175" s="123" t="str">
        <x:f>IF(B175="","",IF(G175="booking_start","Nicht zulässig",IF(OR(C175="",F175="",G175=""),"Prüfen",IF(COUNTIFS($A$7:$A$306,A175,$B$7:$B$306,B175)&gt;1,"Lead-ID prüfen","Bereit"))))</x:f>
      </x:c>
      <x:c r="AF175" s="123" t="str">
        <x:f>IF(B175="","",ROW()-6)</x:f>
      </x:c>
    </x:row>
    <x:row r="176" ht="22.5" customHeight="1">
      <x:c r="A176" s="61" t="str">
        <x:v>Eigene Daten</x:v>
      </x:c>
      <x:c r="B176" s="58"/>
      <x:c r="C176" s="58"/>
      <x:c r="D176" s="58"/>
      <x:c r="E176" s="58"/>
      <x:c r="F176" s="125"/>
      <x:c r="G176" s="58"/>
      <x:c r="H176" s="58"/>
      <x:c r="I176" s="58"/>
      <x:c r="J176" s="58"/>
      <x:c r="K176" s="58"/>
      <x:c r="L176" s="58"/>
      <x:c r="M176" s="58"/>
      <x:c r="N176" s="58"/>
      <x:c r="O176" s="58"/>
      <x:c r="P176" s="58"/>
      <x:c r="Q176" s="58"/>
      <x:c r="R176" s="58"/>
      <x:c r="S176" s="58"/>
      <x:c r="T176" s="58"/>
      <x:c r="U176" s="58"/>
      <x:c r="V176" s="58"/>
      <x:c r="W176" s="58"/>
      <x:c r="X176" s="58"/>
      <x:c r="Y176" s="58"/>
      <x:c r="Z176" s="123" t="str">
        <x:f>IF(B176="","",IF(X176&lt;&gt;"",X176,IF(OR(P176&lt;&gt;"",Q176&lt;&gt;"",R176&lt;&gt;""),"Google Ads",IF(S176&lt;&gt;"","Microsoft Ads",IF(W176&lt;&gt;"",IFERROR(INDEX('MESSPLAN'!$E$7:$E$106,MATCH(W176,'MESSPLAN'!$C$7:$C$106,0)),"Direct/Unbekannt"),IF(K176&lt;&gt;"",K176,IF(J176&lt;&gt;"",J176,IF(T176&lt;&gt;"",T176,"Direct/Unbekannt"))))))))</x:f>
      </x:c>
      <x:c r="AA176" s="123" t="str">
        <x:f>IF(B176="","",IF(W176&lt;&gt;"",IFERROR(INDEX('MESSPLAN'!$D$7:$D$106,MATCH(W176,'MESSPLAN'!$C$7:$C$106,0)),"Sonstige"),IF(OR(Z176="Google Ads",Z176="Google Organic",Z176="Google Maps"),"Google",IF(OR(U176&lt;&gt;"",T176="ChatGPT/KI-Suche"),"KI","Sonstige"))))</x:f>
      </x:c>
      <x:c r="AB176" s="123" t="str">
        <x:f>IF(B176="","",IF(X176&lt;&gt;"","manuell",IF(OR(P176&lt;&gt;"",Q176&lt;&gt;"",R176&lt;&gt;"",S176&lt;&gt;""),"click_id",IF(W176&lt;&gt;"","signal_id",IF(OR(K176&lt;&gt;"",L176&lt;&gt;"",M176&lt;&gt;""),"utm",IF(J176&lt;&gt;"","referrer",IF(T176&lt;&gt;"","selbstauskunft","unbekannt")))))))</x:f>
      </x:c>
      <x:c r="AC176" s="123" t="str">
        <x:f>IF(B176="","",IF(OR(T176="ChatGPT/KI-Suche",U176&lt;&gt;""),"Ja","Nein"))</x:f>
      </x:c>
      <x:c r="AD176" s="127" t="str">
        <x:f>IF(F176="","",DATE(YEAR(F176),MONTH(F176),1))</x:f>
      </x:c>
      <x:c r="AE176" s="123" t="str">
        <x:f>IF(B176="","",IF(G176="booking_start","Nicht zulässig",IF(OR(C176="",F176="",G176=""),"Prüfen",IF(COUNTIFS($A$7:$A$306,A176,$B$7:$B$306,B176)&gt;1,"Lead-ID prüfen","Bereit"))))</x:f>
      </x:c>
      <x:c r="AF176" s="123" t="str">
        <x:f>IF(B176="","",ROW()-6)</x:f>
      </x:c>
    </x:row>
    <x:row r="177" ht="22.5" customHeight="1">
      <x:c r="A177" s="61" t="str">
        <x:v>Eigene Daten</x:v>
      </x:c>
      <x:c r="B177" s="58"/>
      <x:c r="C177" s="58"/>
      <x:c r="D177" s="58"/>
      <x:c r="E177" s="58"/>
      <x:c r="F177" s="125"/>
      <x:c r="G177" s="58"/>
      <x:c r="H177" s="58"/>
      <x:c r="I177" s="58"/>
      <x:c r="J177" s="58"/>
      <x:c r="K177" s="58"/>
      <x:c r="L177" s="58"/>
      <x:c r="M177" s="58"/>
      <x:c r="N177" s="58"/>
      <x:c r="O177" s="58"/>
      <x:c r="P177" s="58"/>
      <x:c r="Q177" s="58"/>
      <x:c r="R177" s="58"/>
      <x:c r="S177" s="58"/>
      <x:c r="T177" s="58"/>
      <x:c r="U177" s="58"/>
      <x:c r="V177" s="58"/>
      <x:c r="W177" s="58"/>
      <x:c r="X177" s="58"/>
      <x:c r="Y177" s="58"/>
      <x:c r="Z177" s="123" t="str">
        <x:f>IF(B177="","",IF(X177&lt;&gt;"",X177,IF(OR(P177&lt;&gt;"",Q177&lt;&gt;"",R177&lt;&gt;""),"Google Ads",IF(S177&lt;&gt;"","Microsoft Ads",IF(W177&lt;&gt;"",IFERROR(INDEX('MESSPLAN'!$E$7:$E$106,MATCH(W177,'MESSPLAN'!$C$7:$C$106,0)),"Direct/Unbekannt"),IF(K177&lt;&gt;"",K177,IF(J177&lt;&gt;"",J177,IF(T177&lt;&gt;"",T177,"Direct/Unbekannt"))))))))</x:f>
      </x:c>
      <x:c r="AA177" s="123" t="str">
        <x:f>IF(B177="","",IF(W177&lt;&gt;"",IFERROR(INDEX('MESSPLAN'!$D$7:$D$106,MATCH(W177,'MESSPLAN'!$C$7:$C$106,0)),"Sonstige"),IF(OR(Z177="Google Ads",Z177="Google Organic",Z177="Google Maps"),"Google",IF(OR(U177&lt;&gt;"",T177="ChatGPT/KI-Suche"),"KI","Sonstige"))))</x:f>
      </x:c>
      <x:c r="AB177" s="123" t="str">
        <x:f>IF(B177="","",IF(X177&lt;&gt;"","manuell",IF(OR(P177&lt;&gt;"",Q177&lt;&gt;"",R177&lt;&gt;"",S177&lt;&gt;""),"click_id",IF(W177&lt;&gt;"","signal_id",IF(OR(K177&lt;&gt;"",L177&lt;&gt;"",M177&lt;&gt;""),"utm",IF(J177&lt;&gt;"","referrer",IF(T177&lt;&gt;"","selbstauskunft","unbekannt")))))))</x:f>
      </x:c>
      <x:c r="AC177" s="123" t="str">
        <x:f>IF(B177="","",IF(OR(T177="ChatGPT/KI-Suche",U177&lt;&gt;""),"Ja","Nein"))</x:f>
      </x:c>
      <x:c r="AD177" s="127" t="str">
        <x:f>IF(F177="","",DATE(YEAR(F177),MONTH(F177),1))</x:f>
      </x:c>
      <x:c r="AE177" s="123" t="str">
        <x:f>IF(B177="","",IF(G177="booking_start","Nicht zulässig",IF(OR(C177="",F177="",G177=""),"Prüfen",IF(COUNTIFS($A$7:$A$306,A177,$B$7:$B$306,B177)&gt;1,"Lead-ID prüfen","Bereit"))))</x:f>
      </x:c>
      <x:c r="AF177" s="123" t="str">
        <x:f>IF(B177="","",ROW()-6)</x:f>
      </x:c>
    </x:row>
    <x:row r="178" ht="22.5" customHeight="1">
      <x:c r="A178" s="61" t="str">
        <x:v>Eigene Daten</x:v>
      </x:c>
      <x:c r="B178" s="58"/>
      <x:c r="C178" s="58"/>
      <x:c r="D178" s="58"/>
      <x:c r="E178" s="58"/>
      <x:c r="F178" s="125"/>
      <x:c r="G178" s="58"/>
      <x:c r="H178" s="58"/>
      <x:c r="I178" s="58"/>
      <x:c r="J178" s="58"/>
      <x:c r="K178" s="58"/>
      <x:c r="L178" s="58"/>
      <x:c r="M178" s="58"/>
      <x:c r="N178" s="58"/>
      <x:c r="O178" s="58"/>
      <x:c r="P178" s="58"/>
      <x:c r="Q178" s="58"/>
      <x:c r="R178" s="58"/>
      <x:c r="S178" s="58"/>
      <x:c r="T178" s="58"/>
      <x:c r="U178" s="58"/>
      <x:c r="V178" s="58"/>
      <x:c r="W178" s="58"/>
      <x:c r="X178" s="58"/>
      <x:c r="Y178" s="58"/>
      <x:c r="Z178" s="123" t="str">
        <x:f>IF(B178="","",IF(X178&lt;&gt;"",X178,IF(OR(P178&lt;&gt;"",Q178&lt;&gt;"",R178&lt;&gt;""),"Google Ads",IF(S178&lt;&gt;"","Microsoft Ads",IF(W178&lt;&gt;"",IFERROR(INDEX('MESSPLAN'!$E$7:$E$106,MATCH(W178,'MESSPLAN'!$C$7:$C$106,0)),"Direct/Unbekannt"),IF(K178&lt;&gt;"",K178,IF(J178&lt;&gt;"",J178,IF(T178&lt;&gt;"",T178,"Direct/Unbekannt"))))))))</x:f>
      </x:c>
      <x:c r="AA178" s="123" t="str">
        <x:f>IF(B178="","",IF(W178&lt;&gt;"",IFERROR(INDEX('MESSPLAN'!$D$7:$D$106,MATCH(W178,'MESSPLAN'!$C$7:$C$106,0)),"Sonstige"),IF(OR(Z178="Google Ads",Z178="Google Organic",Z178="Google Maps"),"Google",IF(OR(U178&lt;&gt;"",T178="ChatGPT/KI-Suche"),"KI","Sonstige"))))</x:f>
      </x:c>
      <x:c r="AB178" s="123" t="str">
        <x:f>IF(B178="","",IF(X178&lt;&gt;"","manuell",IF(OR(P178&lt;&gt;"",Q178&lt;&gt;"",R178&lt;&gt;"",S178&lt;&gt;""),"click_id",IF(W178&lt;&gt;"","signal_id",IF(OR(K178&lt;&gt;"",L178&lt;&gt;"",M178&lt;&gt;""),"utm",IF(J178&lt;&gt;"","referrer",IF(T178&lt;&gt;"","selbstauskunft","unbekannt")))))))</x:f>
      </x:c>
      <x:c r="AC178" s="123" t="str">
        <x:f>IF(B178="","",IF(OR(T178="ChatGPT/KI-Suche",U178&lt;&gt;""),"Ja","Nein"))</x:f>
      </x:c>
      <x:c r="AD178" s="127" t="str">
        <x:f>IF(F178="","",DATE(YEAR(F178),MONTH(F178),1))</x:f>
      </x:c>
      <x:c r="AE178" s="123" t="str">
        <x:f>IF(B178="","",IF(G178="booking_start","Nicht zulässig",IF(OR(C178="",F178="",G178=""),"Prüfen",IF(COUNTIFS($A$7:$A$306,A178,$B$7:$B$306,B178)&gt;1,"Lead-ID prüfen","Bereit"))))</x:f>
      </x:c>
      <x:c r="AF178" s="123" t="str">
        <x:f>IF(B178="","",ROW()-6)</x:f>
      </x:c>
    </x:row>
    <x:row r="179" ht="22.5" customHeight="1">
      <x:c r="A179" s="61" t="str">
        <x:v>Eigene Daten</x:v>
      </x:c>
      <x:c r="B179" s="58"/>
      <x:c r="C179" s="58"/>
      <x:c r="D179" s="58"/>
      <x:c r="E179" s="58"/>
      <x:c r="F179" s="125"/>
      <x:c r="G179" s="58"/>
      <x:c r="H179" s="58"/>
      <x:c r="I179" s="58"/>
      <x:c r="J179" s="58"/>
      <x:c r="K179" s="58"/>
      <x:c r="L179" s="58"/>
      <x:c r="M179" s="58"/>
      <x:c r="N179" s="58"/>
      <x:c r="O179" s="58"/>
      <x:c r="P179" s="58"/>
      <x:c r="Q179" s="58"/>
      <x:c r="R179" s="58"/>
      <x:c r="S179" s="58"/>
      <x:c r="T179" s="58"/>
      <x:c r="U179" s="58"/>
      <x:c r="V179" s="58"/>
      <x:c r="W179" s="58"/>
      <x:c r="X179" s="58"/>
      <x:c r="Y179" s="58"/>
      <x:c r="Z179" s="123" t="str">
        <x:f>IF(B179="","",IF(X179&lt;&gt;"",X179,IF(OR(P179&lt;&gt;"",Q179&lt;&gt;"",R179&lt;&gt;""),"Google Ads",IF(S179&lt;&gt;"","Microsoft Ads",IF(W179&lt;&gt;"",IFERROR(INDEX('MESSPLAN'!$E$7:$E$106,MATCH(W179,'MESSPLAN'!$C$7:$C$106,0)),"Direct/Unbekannt"),IF(K179&lt;&gt;"",K179,IF(J179&lt;&gt;"",J179,IF(T179&lt;&gt;"",T179,"Direct/Unbekannt"))))))))</x:f>
      </x:c>
      <x:c r="AA179" s="123" t="str">
        <x:f>IF(B179="","",IF(W179&lt;&gt;"",IFERROR(INDEX('MESSPLAN'!$D$7:$D$106,MATCH(W179,'MESSPLAN'!$C$7:$C$106,0)),"Sonstige"),IF(OR(Z179="Google Ads",Z179="Google Organic",Z179="Google Maps"),"Google",IF(OR(U179&lt;&gt;"",T179="ChatGPT/KI-Suche"),"KI","Sonstige"))))</x:f>
      </x:c>
      <x:c r="AB179" s="123" t="str">
        <x:f>IF(B179="","",IF(X179&lt;&gt;"","manuell",IF(OR(P179&lt;&gt;"",Q179&lt;&gt;"",R179&lt;&gt;"",S179&lt;&gt;""),"click_id",IF(W179&lt;&gt;"","signal_id",IF(OR(K179&lt;&gt;"",L179&lt;&gt;"",M179&lt;&gt;""),"utm",IF(J179&lt;&gt;"","referrer",IF(T179&lt;&gt;"","selbstauskunft","unbekannt")))))))</x:f>
      </x:c>
      <x:c r="AC179" s="123" t="str">
        <x:f>IF(B179="","",IF(OR(T179="ChatGPT/KI-Suche",U179&lt;&gt;""),"Ja","Nein"))</x:f>
      </x:c>
      <x:c r="AD179" s="127" t="str">
        <x:f>IF(F179="","",DATE(YEAR(F179),MONTH(F179),1))</x:f>
      </x:c>
      <x:c r="AE179" s="123" t="str">
        <x:f>IF(B179="","",IF(G179="booking_start","Nicht zulässig",IF(OR(C179="",F179="",G179=""),"Prüfen",IF(COUNTIFS($A$7:$A$306,A179,$B$7:$B$306,B179)&gt;1,"Lead-ID prüfen","Bereit"))))</x:f>
      </x:c>
      <x:c r="AF179" s="123" t="str">
        <x:f>IF(B179="","",ROW()-6)</x:f>
      </x:c>
    </x:row>
    <x:row r="180" ht="22.5" customHeight="1">
      <x:c r="A180" s="61" t="str">
        <x:v>Eigene Daten</x:v>
      </x:c>
      <x:c r="B180" s="58"/>
      <x:c r="C180" s="58"/>
      <x:c r="D180" s="58"/>
      <x:c r="E180" s="58"/>
      <x:c r="F180" s="125"/>
      <x:c r="G180" s="58"/>
      <x:c r="H180" s="58"/>
      <x:c r="I180" s="58"/>
      <x:c r="J180" s="58"/>
      <x:c r="K180" s="58"/>
      <x:c r="L180" s="58"/>
      <x:c r="M180" s="58"/>
      <x:c r="N180" s="58"/>
      <x:c r="O180" s="58"/>
      <x:c r="P180" s="58"/>
      <x:c r="Q180" s="58"/>
      <x:c r="R180" s="58"/>
      <x:c r="S180" s="58"/>
      <x:c r="T180" s="58"/>
      <x:c r="U180" s="58"/>
      <x:c r="V180" s="58"/>
      <x:c r="W180" s="58"/>
      <x:c r="X180" s="58"/>
      <x:c r="Y180" s="58"/>
      <x:c r="Z180" s="123" t="str">
        <x:f>IF(B180="","",IF(X180&lt;&gt;"",X180,IF(OR(P180&lt;&gt;"",Q180&lt;&gt;"",R180&lt;&gt;""),"Google Ads",IF(S180&lt;&gt;"","Microsoft Ads",IF(W180&lt;&gt;"",IFERROR(INDEX('MESSPLAN'!$E$7:$E$106,MATCH(W180,'MESSPLAN'!$C$7:$C$106,0)),"Direct/Unbekannt"),IF(K180&lt;&gt;"",K180,IF(J180&lt;&gt;"",J180,IF(T180&lt;&gt;"",T180,"Direct/Unbekannt"))))))))</x:f>
      </x:c>
      <x:c r="AA180" s="123" t="str">
        <x:f>IF(B180="","",IF(W180&lt;&gt;"",IFERROR(INDEX('MESSPLAN'!$D$7:$D$106,MATCH(W180,'MESSPLAN'!$C$7:$C$106,0)),"Sonstige"),IF(OR(Z180="Google Ads",Z180="Google Organic",Z180="Google Maps"),"Google",IF(OR(U180&lt;&gt;"",T180="ChatGPT/KI-Suche"),"KI","Sonstige"))))</x:f>
      </x:c>
      <x:c r="AB180" s="123" t="str">
        <x:f>IF(B180="","",IF(X180&lt;&gt;"","manuell",IF(OR(P180&lt;&gt;"",Q180&lt;&gt;"",R180&lt;&gt;"",S180&lt;&gt;""),"click_id",IF(W180&lt;&gt;"","signal_id",IF(OR(K180&lt;&gt;"",L180&lt;&gt;"",M180&lt;&gt;""),"utm",IF(J180&lt;&gt;"","referrer",IF(T180&lt;&gt;"","selbstauskunft","unbekannt")))))))</x:f>
      </x:c>
      <x:c r="AC180" s="123" t="str">
        <x:f>IF(B180="","",IF(OR(T180="ChatGPT/KI-Suche",U180&lt;&gt;""),"Ja","Nein"))</x:f>
      </x:c>
      <x:c r="AD180" s="127" t="str">
        <x:f>IF(F180="","",DATE(YEAR(F180),MONTH(F180),1))</x:f>
      </x:c>
      <x:c r="AE180" s="123" t="str">
        <x:f>IF(B180="","",IF(G180="booking_start","Nicht zulässig",IF(OR(C180="",F180="",G180=""),"Prüfen",IF(COUNTIFS($A$7:$A$306,A180,$B$7:$B$306,B180)&gt;1,"Lead-ID prüfen","Bereit"))))</x:f>
      </x:c>
      <x:c r="AF180" s="123" t="str">
        <x:f>IF(B180="","",ROW()-6)</x:f>
      </x:c>
    </x:row>
    <x:row r="181" ht="22.5" customHeight="1">
      <x:c r="A181" s="61" t="str">
        <x:v>Eigene Daten</x:v>
      </x:c>
      <x:c r="B181" s="58"/>
      <x:c r="C181" s="58"/>
      <x:c r="D181" s="58"/>
      <x:c r="E181" s="58"/>
      <x:c r="F181" s="125"/>
      <x:c r="G181" s="58"/>
      <x:c r="H181" s="58"/>
      <x:c r="I181" s="58"/>
      <x:c r="J181" s="58"/>
      <x:c r="K181" s="58"/>
      <x:c r="L181" s="58"/>
      <x:c r="M181" s="58"/>
      <x:c r="N181" s="58"/>
      <x:c r="O181" s="58"/>
      <x:c r="P181" s="58"/>
      <x:c r="Q181" s="58"/>
      <x:c r="R181" s="58"/>
      <x:c r="S181" s="58"/>
      <x:c r="T181" s="58"/>
      <x:c r="U181" s="58"/>
      <x:c r="V181" s="58"/>
      <x:c r="W181" s="58"/>
      <x:c r="X181" s="58"/>
      <x:c r="Y181" s="58"/>
      <x:c r="Z181" s="123" t="str">
        <x:f>IF(B181="","",IF(X181&lt;&gt;"",X181,IF(OR(P181&lt;&gt;"",Q181&lt;&gt;"",R181&lt;&gt;""),"Google Ads",IF(S181&lt;&gt;"","Microsoft Ads",IF(W181&lt;&gt;"",IFERROR(INDEX('MESSPLAN'!$E$7:$E$106,MATCH(W181,'MESSPLAN'!$C$7:$C$106,0)),"Direct/Unbekannt"),IF(K181&lt;&gt;"",K181,IF(J181&lt;&gt;"",J181,IF(T181&lt;&gt;"",T181,"Direct/Unbekannt"))))))))</x:f>
      </x:c>
      <x:c r="AA181" s="123" t="str">
        <x:f>IF(B181="","",IF(W181&lt;&gt;"",IFERROR(INDEX('MESSPLAN'!$D$7:$D$106,MATCH(W181,'MESSPLAN'!$C$7:$C$106,0)),"Sonstige"),IF(OR(Z181="Google Ads",Z181="Google Organic",Z181="Google Maps"),"Google",IF(OR(U181&lt;&gt;"",T181="ChatGPT/KI-Suche"),"KI","Sonstige"))))</x:f>
      </x:c>
      <x:c r="AB181" s="123" t="str">
        <x:f>IF(B181="","",IF(X181&lt;&gt;"","manuell",IF(OR(P181&lt;&gt;"",Q181&lt;&gt;"",R181&lt;&gt;"",S181&lt;&gt;""),"click_id",IF(W181&lt;&gt;"","signal_id",IF(OR(K181&lt;&gt;"",L181&lt;&gt;"",M181&lt;&gt;""),"utm",IF(J181&lt;&gt;"","referrer",IF(T181&lt;&gt;"","selbstauskunft","unbekannt")))))))</x:f>
      </x:c>
      <x:c r="AC181" s="123" t="str">
        <x:f>IF(B181="","",IF(OR(T181="ChatGPT/KI-Suche",U181&lt;&gt;""),"Ja","Nein"))</x:f>
      </x:c>
      <x:c r="AD181" s="127" t="str">
        <x:f>IF(F181="","",DATE(YEAR(F181),MONTH(F181),1))</x:f>
      </x:c>
      <x:c r="AE181" s="123" t="str">
        <x:f>IF(B181="","",IF(G181="booking_start","Nicht zulässig",IF(OR(C181="",F181="",G181=""),"Prüfen",IF(COUNTIFS($A$7:$A$306,A181,$B$7:$B$306,B181)&gt;1,"Lead-ID prüfen","Bereit"))))</x:f>
      </x:c>
      <x:c r="AF181" s="123" t="str">
        <x:f>IF(B181="","",ROW()-6)</x:f>
      </x:c>
    </x:row>
    <x:row r="182" ht="22.5" customHeight="1">
      <x:c r="A182" s="61" t="str">
        <x:v>Eigene Daten</x:v>
      </x:c>
      <x:c r="B182" s="58"/>
      <x:c r="C182" s="58"/>
      <x:c r="D182" s="58"/>
      <x:c r="E182" s="58"/>
      <x:c r="F182" s="125"/>
      <x:c r="G182" s="58"/>
      <x:c r="H182" s="58"/>
      <x:c r="I182" s="58"/>
      <x:c r="J182" s="58"/>
      <x:c r="K182" s="58"/>
      <x:c r="L182" s="58"/>
      <x:c r="M182" s="58"/>
      <x:c r="N182" s="58"/>
      <x:c r="O182" s="58"/>
      <x:c r="P182" s="58"/>
      <x:c r="Q182" s="58"/>
      <x:c r="R182" s="58"/>
      <x:c r="S182" s="58"/>
      <x:c r="T182" s="58"/>
      <x:c r="U182" s="58"/>
      <x:c r="V182" s="58"/>
      <x:c r="W182" s="58"/>
      <x:c r="X182" s="58"/>
      <x:c r="Y182" s="58"/>
      <x:c r="Z182" s="123" t="str">
        <x:f>IF(B182="","",IF(X182&lt;&gt;"",X182,IF(OR(P182&lt;&gt;"",Q182&lt;&gt;"",R182&lt;&gt;""),"Google Ads",IF(S182&lt;&gt;"","Microsoft Ads",IF(W182&lt;&gt;"",IFERROR(INDEX('MESSPLAN'!$E$7:$E$106,MATCH(W182,'MESSPLAN'!$C$7:$C$106,0)),"Direct/Unbekannt"),IF(K182&lt;&gt;"",K182,IF(J182&lt;&gt;"",J182,IF(T182&lt;&gt;"",T182,"Direct/Unbekannt"))))))))</x:f>
      </x:c>
      <x:c r="AA182" s="123" t="str">
        <x:f>IF(B182="","",IF(W182&lt;&gt;"",IFERROR(INDEX('MESSPLAN'!$D$7:$D$106,MATCH(W182,'MESSPLAN'!$C$7:$C$106,0)),"Sonstige"),IF(OR(Z182="Google Ads",Z182="Google Organic",Z182="Google Maps"),"Google",IF(OR(U182&lt;&gt;"",T182="ChatGPT/KI-Suche"),"KI","Sonstige"))))</x:f>
      </x:c>
      <x:c r="AB182" s="123" t="str">
        <x:f>IF(B182="","",IF(X182&lt;&gt;"","manuell",IF(OR(P182&lt;&gt;"",Q182&lt;&gt;"",R182&lt;&gt;"",S182&lt;&gt;""),"click_id",IF(W182&lt;&gt;"","signal_id",IF(OR(K182&lt;&gt;"",L182&lt;&gt;"",M182&lt;&gt;""),"utm",IF(J182&lt;&gt;"","referrer",IF(T182&lt;&gt;"","selbstauskunft","unbekannt")))))))</x:f>
      </x:c>
      <x:c r="AC182" s="123" t="str">
        <x:f>IF(B182="","",IF(OR(T182="ChatGPT/KI-Suche",U182&lt;&gt;""),"Ja","Nein"))</x:f>
      </x:c>
      <x:c r="AD182" s="127" t="str">
        <x:f>IF(F182="","",DATE(YEAR(F182),MONTH(F182),1))</x:f>
      </x:c>
      <x:c r="AE182" s="123" t="str">
        <x:f>IF(B182="","",IF(G182="booking_start","Nicht zulässig",IF(OR(C182="",F182="",G182=""),"Prüfen",IF(COUNTIFS($A$7:$A$306,A182,$B$7:$B$306,B182)&gt;1,"Lead-ID prüfen","Bereit"))))</x:f>
      </x:c>
      <x:c r="AF182" s="123" t="str">
        <x:f>IF(B182="","",ROW()-6)</x:f>
      </x:c>
    </x:row>
    <x:row r="183" ht="22.5" customHeight="1">
      <x:c r="A183" s="61" t="str">
        <x:v>Eigene Daten</x:v>
      </x:c>
      <x:c r="B183" s="58"/>
      <x:c r="C183" s="58"/>
      <x:c r="D183" s="58"/>
      <x:c r="E183" s="58"/>
      <x:c r="F183" s="125"/>
      <x:c r="G183" s="58"/>
      <x:c r="H183" s="58"/>
      <x:c r="I183" s="58"/>
      <x:c r="J183" s="58"/>
      <x:c r="K183" s="58"/>
      <x:c r="L183" s="58"/>
      <x:c r="M183" s="58"/>
      <x:c r="N183" s="58"/>
      <x:c r="O183" s="58"/>
      <x:c r="P183" s="58"/>
      <x:c r="Q183" s="58"/>
      <x:c r="R183" s="58"/>
      <x:c r="S183" s="58"/>
      <x:c r="T183" s="58"/>
      <x:c r="U183" s="58"/>
      <x:c r="V183" s="58"/>
      <x:c r="W183" s="58"/>
      <x:c r="X183" s="58"/>
      <x:c r="Y183" s="58"/>
      <x:c r="Z183" s="123" t="str">
        <x:f>IF(B183="","",IF(X183&lt;&gt;"",X183,IF(OR(P183&lt;&gt;"",Q183&lt;&gt;"",R183&lt;&gt;""),"Google Ads",IF(S183&lt;&gt;"","Microsoft Ads",IF(W183&lt;&gt;"",IFERROR(INDEX('MESSPLAN'!$E$7:$E$106,MATCH(W183,'MESSPLAN'!$C$7:$C$106,0)),"Direct/Unbekannt"),IF(K183&lt;&gt;"",K183,IF(J183&lt;&gt;"",J183,IF(T183&lt;&gt;"",T183,"Direct/Unbekannt"))))))))</x:f>
      </x:c>
      <x:c r="AA183" s="123" t="str">
        <x:f>IF(B183="","",IF(W183&lt;&gt;"",IFERROR(INDEX('MESSPLAN'!$D$7:$D$106,MATCH(W183,'MESSPLAN'!$C$7:$C$106,0)),"Sonstige"),IF(OR(Z183="Google Ads",Z183="Google Organic",Z183="Google Maps"),"Google",IF(OR(U183&lt;&gt;"",T183="ChatGPT/KI-Suche"),"KI","Sonstige"))))</x:f>
      </x:c>
      <x:c r="AB183" s="123" t="str">
        <x:f>IF(B183="","",IF(X183&lt;&gt;"","manuell",IF(OR(P183&lt;&gt;"",Q183&lt;&gt;"",R183&lt;&gt;"",S183&lt;&gt;""),"click_id",IF(W183&lt;&gt;"","signal_id",IF(OR(K183&lt;&gt;"",L183&lt;&gt;"",M183&lt;&gt;""),"utm",IF(J183&lt;&gt;"","referrer",IF(T183&lt;&gt;"","selbstauskunft","unbekannt")))))))</x:f>
      </x:c>
      <x:c r="AC183" s="123" t="str">
        <x:f>IF(B183="","",IF(OR(T183="ChatGPT/KI-Suche",U183&lt;&gt;""),"Ja","Nein"))</x:f>
      </x:c>
      <x:c r="AD183" s="127" t="str">
        <x:f>IF(F183="","",DATE(YEAR(F183),MONTH(F183),1))</x:f>
      </x:c>
      <x:c r="AE183" s="123" t="str">
        <x:f>IF(B183="","",IF(G183="booking_start","Nicht zulässig",IF(OR(C183="",F183="",G183=""),"Prüfen",IF(COUNTIFS($A$7:$A$306,A183,$B$7:$B$306,B183)&gt;1,"Lead-ID prüfen","Bereit"))))</x:f>
      </x:c>
      <x:c r="AF183" s="123" t="str">
        <x:f>IF(B183="","",ROW()-6)</x:f>
      </x:c>
    </x:row>
    <x:row r="184" ht="22.5" customHeight="1">
      <x:c r="A184" s="61" t="str">
        <x:v>Eigene Daten</x:v>
      </x:c>
      <x:c r="B184" s="58"/>
      <x:c r="C184" s="58"/>
      <x:c r="D184" s="58"/>
      <x:c r="E184" s="58"/>
      <x:c r="F184" s="125"/>
      <x:c r="G184" s="58"/>
      <x:c r="H184" s="58"/>
      <x:c r="I184" s="58"/>
      <x:c r="J184" s="58"/>
      <x:c r="K184" s="58"/>
      <x:c r="L184" s="58"/>
      <x:c r="M184" s="58"/>
      <x:c r="N184" s="58"/>
      <x:c r="O184" s="58"/>
      <x:c r="P184" s="58"/>
      <x:c r="Q184" s="58"/>
      <x:c r="R184" s="58"/>
      <x:c r="S184" s="58"/>
      <x:c r="T184" s="58"/>
      <x:c r="U184" s="58"/>
      <x:c r="V184" s="58"/>
      <x:c r="W184" s="58"/>
      <x:c r="X184" s="58"/>
      <x:c r="Y184" s="58"/>
      <x:c r="Z184" s="123" t="str">
        <x:f>IF(B184="","",IF(X184&lt;&gt;"",X184,IF(OR(P184&lt;&gt;"",Q184&lt;&gt;"",R184&lt;&gt;""),"Google Ads",IF(S184&lt;&gt;"","Microsoft Ads",IF(W184&lt;&gt;"",IFERROR(INDEX('MESSPLAN'!$E$7:$E$106,MATCH(W184,'MESSPLAN'!$C$7:$C$106,0)),"Direct/Unbekannt"),IF(K184&lt;&gt;"",K184,IF(J184&lt;&gt;"",J184,IF(T184&lt;&gt;"",T184,"Direct/Unbekannt"))))))))</x:f>
      </x:c>
      <x:c r="AA184" s="123" t="str">
        <x:f>IF(B184="","",IF(W184&lt;&gt;"",IFERROR(INDEX('MESSPLAN'!$D$7:$D$106,MATCH(W184,'MESSPLAN'!$C$7:$C$106,0)),"Sonstige"),IF(OR(Z184="Google Ads",Z184="Google Organic",Z184="Google Maps"),"Google",IF(OR(U184&lt;&gt;"",T184="ChatGPT/KI-Suche"),"KI","Sonstige"))))</x:f>
      </x:c>
      <x:c r="AB184" s="123" t="str">
        <x:f>IF(B184="","",IF(X184&lt;&gt;"","manuell",IF(OR(P184&lt;&gt;"",Q184&lt;&gt;"",R184&lt;&gt;"",S184&lt;&gt;""),"click_id",IF(W184&lt;&gt;"","signal_id",IF(OR(K184&lt;&gt;"",L184&lt;&gt;"",M184&lt;&gt;""),"utm",IF(J184&lt;&gt;"","referrer",IF(T184&lt;&gt;"","selbstauskunft","unbekannt")))))))</x:f>
      </x:c>
      <x:c r="AC184" s="123" t="str">
        <x:f>IF(B184="","",IF(OR(T184="ChatGPT/KI-Suche",U184&lt;&gt;""),"Ja","Nein"))</x:f>
      </x:c>
      <x:c r="AD184" s="127" t="str">
        <x:f>IF(F184="","",DATE(YEAR(F184),MONTH(F184),1))</x:f>
      </x:c>
      <x:c r="AE184" s="123" t="str">
        <x:f>IF(B184="","",IF(G184="booking_start","Nicht zulässig",IF(OR(C184="",F184="",G184=""),"Prüfen",IF(COUNTIFS($A$7:$A$306,A184,$B$7:$B$306,B184)&gt;1,"Lead-ID prüfen","Bereit"))))</x:f>
      </x:c>
      <x:c r="AF184" s="123" t="str">
        <x:f>IF(B184="","",ROW()-6)</x:f>
      </x:c>
    </x:row>
    <x:row r="185" ht="22.5" customHeight="1">
      <x:c r="A185" s="61" t="str">
        <x:v>Eigene Daten</x:v>
      </x:c>
      <x:c r="B185" s="58"/>
      <x:c r="C185" s="58"/>
      <x:c r="D185" s="58"/>
      <x:c r="E185" s="58"/>
      <x:c r="F185" s="125"/>
      <x:c r="G185" s="58"/>
      <x:c r="H185" s="58"/>
      <x:c r="I185" s="58"/>
      <x:c r="J185" s="58"/>
      <x:c r="K185" s="58"/>
      <x:c r="L185" s="58"/>
      <x:c r="M185" s="58"/>
      <x:c r="N185" s="58"/>
      <x:c r="O185" s="58"/>
      <x:c r="P185" s="58"/>
      <x:c r="Q185" s="58"/>
      <x:c r="R185" s="58"/>
      <x:c r="S185" s="58"/>
      <x:c r="T185" s="58"/>
      <x:c r="U185" s="58"/>
      <x:c r="V185" s="58"/>
      <x:c r="W185" s="58"/>
      <x:c r="X185" s="58"/>
      <x:c r="Y185" s="58"/>
      <x:c r="Z185" s="123" t="str">
        <x:f>IF(B185="","",IF(X185&lt;&gt;"",X185,IF(OR(P185&lt;&gt;"",Q185&lt;&gt;"",R185&lt;&gt;""),"Google Ads",IF(S185&lt;&gt;"","Microsoft Ads",IF(W185&lt;&gt;"",IFERROR(INDEX('MESSPLAN'!$E$7:$E$106,MATCH(W185,'MESSPLAN'!$C$7:$C$106,0)),"Direct/Unbekannt"),IF(K185&lt;&gt;"",K185,IF(J185&lt;&gt;"",J185,IF(T185&lt;&gt;"",T185,"Direct/Unbekannt"))))))))</x:f>
      </x:c>
      <x:c r="AA185" s="123" t="str">
        <x:f>IF(B185="","",IF(W185&lt;&gt;"",IFERROR(INDEX('MESSPLAN'!$D$7:$D$106,MATCH(W185,'MESSPLAN'!$C$7:$C$106,0)),"Sonstige"),IF(OR(Z185="Google Ads",Z185="Google Organic",Z185="Google Maps"),"Google",IF(OR(U185&lt;&gt;"",T185="ChatGPT/KI-Suche"),"KI","Sonstige"))))</x:f>
      </x:c>
      <x:c r="AB185" s="123" t="str">
        <x:f>IF(B185="","",IF(X185&lt;&gt;"","manuell",IF(OR(P185&lt;&gt;"",Q185&lt;&gt;"",R185&lt;&gt;"",S185&lt;&gt;""),"click_id",IF(W185&lt;&gt;"","signal_id",IF(OR(K185&lt;&gt;"",L185&lt;&gt;"",M185&lt;&gt;""),"utm",IF(J185&lt;&gt;"","referrer",IF(T185&lt;&gt;"","selbstauskunft","unbekannt")))))))</x:f>
      </x:c>
      <x:c r="AC185" s="123" t="str">
        <x:f>IF(B185="","",IF(OR(T185="ChatGPT/KI-Suche",U185&lt;&gt;""),"Ja","Nein"))</x:f>
      </x:c>
      <x:c r="AD185" s="127" t="str">
        <x:f>IF(F185="","",DATE(YEAR(F185),MONTH(F185),1))</x:f>
      </x:c>
      <x:c r="AE185" s="123" t="str">
        <x:f>IF(B185="","",IF(G185="booking_start","Nicht zulässig",IF(OR(C185="",F185="",G185=""),"Prüfen",IF(COUNTIFS($A$7:$A$306,A185,$B$7:$B$306,B185)&gt;1,"Lead-ID prüfen","Bereit"))))</x:f>
      </x:c>
      <x:c r="AF185" s="123" t="str">
        <x:f>IF(B185="","",ROW()-6)</x:f>
      </x:c>
    </x:row>
    <x:row r="186" ht="22.5" customHeight="1">
      <x:c r="A186" s="61" t="str">
        <x:v>Eigene Daten</x:v>
      </x:c>
      <x:c r="B186" s="58"/>
      <x:c r="C186" s="58"/>
      <x:c r="D186" s="58"/>
      <x:c r="E186" s="58"/>
      <x:c r="F186" s="125"/>
      <x:c r="G186" s="58"/>
      <x:c r="H186" s="58"/>
      <x:c r="I186" s="58"/>
      <x:c r="J186" s="58"/>
      <x:c r="K186" s="58"/>
      <x:c r="L186" s="58"/>
      <x:c r="M186" s="58"/>
      <x:c r="N186" s="58"/>
      <x:c r="O186" s="58"/>
      <x:c r="P186" s="58"/>
      <x:c r="Q186" s="58"/>
      <x:c r="R186" s="58"/>
      <x:c r="S186" s="58"/>
      <x:c r="T186" s="58"/>
      <x:c r="U186" s="58"/>
      <x:c r="V186" s="58"/>
      <x:c r="W186" s="58"/>
      <x:c r="X186" s="58"/>
      <x:c r="Y186" s="58"/>
      <x:c r="Z186" s="123" t="str">
        <x:f>IF(B186="","",IF(X186&lt;&gt;"",X186,IF(OR(P186&lt;&gt;"",Q186&lt;&gt;"",R186&lt;&gt;""),"Google Ads",IF(S186&lt;&gt;"","Microsoft Ads",IF(W186&lt;&gt;"",IFERROR(INDEX('MESSPLAN'!$E$7:$E$106,MATCH(W186,'MESSPLAN'!$C$7:$C$106,0)),"Direct/Unbekannt"),IF(K186&lt;&gt;"",K186,IF(J186&lt;&gt;"",J186,IF(T186&lt;&gt;"",T186,"Direct/Unbekannt"))))))))</x:f>
      </x:c>
      <x:c r="AA186" s="123" t="str">
        <x:f>IF(B186="","",IF(W186&lt;&gt;"",IFERROR(INDEX('MESSPLAN'!$D$7:$D$106,MATCH(W186,'MESSPLAN'!$C$7:$C$106,0)),"Sonstige"),IF(OR(Z186="Google Ads",Z186="Google Organic",Z186="Google Maps"),"Google",IF(OR(U186&lt;&gt;"",T186="ChatGPT/KI-Suche"),"KI","Sonstige"))))</x:f>
      </x:c>
      <x:c r="AB186" s="123" t="str">
        <x:f>IF(B186="","",IF(X186&lt;&gt;"","manuell",IF(OR(P186&lt;&gt;"",Q186&lt;&gt;"",R186&lt;&gt;"",S186&lt;&gt;""),"click_id",IF(W186&lt;&gt;"","signal_id",IF(OR(K186&lt;&gt;"",L186&lt;&gt;"",M186&lt;&gt;""),"utm",IF(J186&lt;&gt;"","referrer",IF(T186&lt;&gt;"","selbstauskunft","unbekannt")))))))</x:f>
      </x:c>
      <x:c r="AC186" s="123" t="str">
        <x:f>IF(B186="","",IF(OR(T186="ChatGPT/KI-Suche",U186&lt;&gt;""),"Ja","Nein"))</x:f>
      </x:c>
      <x:c r="AD186" s="127" t="str">
        <x:f>IF(F186="","",DATE(YEAR(F186),MONTH(F186),1))</x:f>
      </x:c>
      <x:c r="AE186" s="123" t="str">
        <x:f>IF(B186="","",IF(G186="booking_start","Nicht zulässig",IF(OR(C186="",F186="",G186=""),"Prüfen",IF(COUNTIFS($A$7:$A$306,A186,$B$7:$B$306,B186)&gt;1,"Lead-ID prüfen","Bereit"))))</x:f>
      </x:c>
      <x:c r="AF186" s="123" t="str">
        <x:f>IF(B186="","",ROW()-6)</x:f>
      </x:c>
    </x:row>
    <x:row r="187" ht="22.5" customHeight="1">
      <x:c r="A187" s="61" t="str">
        <x:v>Eigene Daten</x:v>
      </x:c>
      <x:c r="B187" s="58"/>
      <x:c r="C187" s="58"/>
      <x:c r="D187" s="58"/>
      <x:c r="E187" s="58"/>
      <x:c r="F187" s="125"/>
      <x:c r="G187" s="58"/>
      <x:c r="H187" s="58"/>
      <x:c r="I187" s="58"/>
      <x:c r="J187" s="58"/>
      <x:c r="K187" s="58"/>
      <x:c r="L187" s="58"/>
      <x:c r="M187" s="58"/>
      <x:c r="N187" s="58"/>
      <x:c r="O187" s="58"/>
      <x:c r="P187" s="58"/>
      <x:c r="Q187" s="58"/>
      <x:c r="R187" s="58"/>
      <x:c r="S187" s="58"/>
      <x:c r="T187" s="58"/>
      <x:c r="U187" s="58"/>
      <x:c r="V187" s="58"/>
      <x:c r="W187" s="58"/>
      <x:c r="X187" s="58"/>
      <x:c r="Y187" s="58"/>
      <x:c r="Z187" s="123" t="str">
        <x:f>IF(B187="","",IF(X187&lt;&gt;"",X187,IF(OR(P187&lt;&gt;"",Q187&lt;&gt;"",R187&lt;&gt;""),"Google Ads",IF(S187&lt;&gt;"","Microsoft Ads",IF(W187&lt;&gt;"",IFERROR(INDEX('MESSPLAN'!$E$7:$E$106,MATCH(W187,'MESSPLAN'!$C$7:$C$106,0)),"Direct/Unbekannt"),IF(K187&lt;&gt;"",K187,IF(J187&lt;&gt;"",J187,IF(T187&lt;&gt;"",T187,"Direct/Unbekannt"))))))))</x:f>
      </x:c>
      <x:c r="AA187" s="123" t="str">
        <x:f>IF(B187="","",IF(W187&lt;&gt;"",IFERROR(INDEX('MESSPLAN'!$D$7:$D$106,MATCH(W187,'MESSPLAN'!$C$7:$C$106,0)),"Sonstige"),IF(OR(Z187="Google Ads",Z187="Google Organic",Z187="Google Maps"),"Google",IF(OR(U187&lt;&gt;"",T187="ChatGPT/KI-Suche"),"KI","Sonstige"))))</x:f>
      </x:c>
      <x:c r="AB187" s="123" t="str">
        <x:f>IF(B187="","",IF(X187&lt;&gt;"","manuell",IF(OR(P187&lt;&gt;"",Q187&lt;&gt;"",R187&lt;&gt;"",S187&lt;&gt;""),"click_id",IF(W187&lt;&gt;"","signal_id",IF(OR(K187&lt;&gt;"",L187&lt;&gt;"",M187&lt;&gt;""),"utm",IF(J187&lt;&gt;"","referrer",IF(T187&lt;&gt;"","selbstauskunft","unbekannt")))))))</x:f>
      </x:c>
      <x:c r="AC187" s="123" t="str">
        <x:f>IF(B187="","",IF(OR(T187="ChatGPT/KI-Suche",U187&lt;&gt;""),"Ja","Nein"))</x:f>
      </x:c>
      <x:c r="AD187" s="127" t="str">
        <x:f>IF(F187="","",DATE(YEAR(F187),MONTH(F187),1))</x:f>
      </x:c>
      <x:c r="AE187" s="123" t="str">
        <x:f>IF(B187="","",IF(G187="booking_start","Nicht zulässig",IF(OR(C187="",F187="",G187=""),"Prüfen",IF(COUNTIFS($A$7:$A$306,A187,$B$7:$B$306,B187)&gt;1,"Lead-ID prüfen","Bereit"))))</x:f>
      </x:c>
      <x:c r="AF187" s="123" t="str">
        <x:f>IF(B187="","",ROW()-6)</x:f>
      </x:c>
    </x:row>
    <x:row r="188" ht="22.5" customHeight="1">
      <x:c r="A188" s="61" t="str">
        <x:v>Eigene Daten</x:v>
      </x:c>
      <x:c r="B188" s="58"/>
      <x:c r="C188" s="58"/>
      <x:c r="D188" s="58"/>
      <x:c r="E188" s="58"/>
      <x:c r="F188" s="125"/>
      <x:c r="G188" s="58"/>
      <x:c r="H188" s="58"/>
      <x:c r="I188" s="58"/>
      <x:c r="J188" s="58"/>
      <x:c r="K188" s="58"/>
      <x:c r="L188" s="58"/>
      <x:c r="M188" s="58"/>
      <x:c r="N188" s="58"/>
      <x:c r="O188" s="58"/>
      <x:c r="P188" s="58"/>
      <x:c r="Q188" s="58"/>
      <x:c r="R188" s="58"/>
      <x:c r="S188" s="58"/>
      <x:c r="T188" s="58"/>
      <x:c r="U188" s="58"/>
      <x:c r="V188" s="58"/>
      <x:c r="W188" s="58"/>
      <x:c r="X188" s="58"/>
      <x:c r="Y188" s="58"/>
      <x:c r="Z188" s="123" t="str">
        <x:f>IF(B188="","",IF(X188&lt;&gt;"",X188,IF(OR(P188&lt;&gt;"",Q188&lt;&gt;"",R188&lt;&gt;""),"Google Ads",IF(S188&lt;&gt;"","Microsoft Ads",IF(W188&lt;&gt;"",IFERROR(INDEX('MESSPLAN'!$E$7:$E$106,MATCH(W188,'MESSPLAN'!$C$7:$C$106,0)),"Direct/Unbekannt"),IF(K188&lt;&gt;"",K188,IF(J188&lt;&gt;"",J188,IF(T188&lt;&gt;"",T188,"Direct/Unbekannt"))))))))</x:f>
      </x:c>
      <x:c r="AA188" s="123" t="str">
        <x:f>IF(B188="","",IF(W188&lt;&gt;"",IFERROR(INDEX('MESSPLAN'!$D$7:$D$106,MATCH(W188,'MESSPLAN'!$C$7:$C$106,0)),"Sonstige"),IF(OR(Z188="Google Ads",Z188="Google Organic",Z188="Google Maps"),"Google",IF(OR(U188&lt;&gt;"",T188="ChatGPT/KI-Suche"),"KI","Sonstige"))))</x:f>
      </x:c>
      <x:c r="AB188" s="123" t="str">
        <x:f>IF(B188="","",IF(X188&lt;&gt;"","manuell",IF(OR(P188&lt;&gt;"",Q188&lt;&gt;"",R188&lt;&gt;"",S188&lt;&gt;""),"click_id",IF(W188&lt;&gt;"","signal_id",IF(OR(K188&lt;&gt;"",L188&lt;&gt;"",M188&lt;&gt;""),"utm",IF(J188&lt;&gt;"","referrer",IF(T188&lt;&gt;"","selbstauskunft","unbekannt")))))))</x:f>
      </x:c>
      <x:c r="AC188" s="123" t="str">
        <x:f>IF(B188="","",IF(OR(T188="ChatGPT/KI-Suche",U188&lt;&gt;""),"Ja","Nein"))</x:f>
      </x:c>
      <x:c r="AD188" s="127" t="str">
        <x:f>IF(F188="","",DATE(YEAR(F188),MONTH(F188),1))</x:f>
      </x:c>
      <x:c r="AE188" s="123" t="str">
        <x:f>IF(B188="","",IF(G188="booking_start","Nicht zulässig",IF(OR(C188="",F188="",G188=""),"Prüfen",IF(COUNTIFS($A$7:$A$306,A188,$B$7:$B$306,B188)&gt;1,"Lead-ID prüfen","Bereit"))))</x:f>
      </x:c>
      <x:c r="AF188" s="123" t="str">
        <x:f>IF(B188="","",ROW()-6)</x:f>
      </x:c>
    </x:row>
    <x:row r="189" ht="22.5" customHeight="1">
      <x:c r="A189" s="61" t="str">
        <x:v>Eigene Daten</x:v>
      </x:c>
      <x:c r="B189" s="58"/>
      <x:c r="C189" s="58"/>
      <x:c r="D189" s="58"/>
      <x:c r="E189" s="58"/>
      <x:c r="F189" s="125"/>
      <x:c r="G189" s="58"/>
      <x:c r="H189" s="58"/>
      <x:c r="I189" s="58"/>
      <x:c r="J189" s="58"/>
      <x:c r="K189" s="58"/>
      <x:c r="L189" s="58"/>
      <x:c r="M189" s="58"/>
      <x:c r="N189" s="58"/>
      <x:c r="O189" s="58"/>
      <x:c r="P189" s="58"/>
      <x:c r="Q189" s="58"/>
      <x:c r="R189" s="58"/>
      <x:c r="S189" s="58"/>
      <x:c r="T189" s="58"/>
      <x:c r="U189" s="58"/>
      <x:c r="V189" s="58"/>
      <x:c r="W189" s="58"/>
      <x:c r="X189" s="58"/>
      <x:c r="Y189" s="58"/>
      <x:c r="Z189" s="123" t="str">
        <x:f>IF(B189="","",IF(X189&lt;&gt;"",X189,IF(OR(P189&lt;&gt;"",Q189&lt;&gt;"",R189&lt;&gt;""),"Google Ads",IF(S189&lt;&gt;"","Microsoft Ads",IF(W189&lt;&gt;"",IFERROR(INDEX('MESSPLAN'!$E$7:$E$106,MATCH(W189,'MESSPLAN'!$C$7:$C$106,0)),"Direct/Unbekannt"),IF(K189&lt;&gt;"",K189,IF(J189&lt;&gt;"",J189,IF(T189&lt;&gt;"",T189,"Direct/Unbekannt"))))))))</x:f>
      </x:c>
      <x:c r="AA189" s="123" t="str">
        <x:f>IF(B189="","",IF(W189&lt;&gt;"",IFERROR(INDEX('MESSPLAN'!$D$7:$D$106,MATCH(W189,'MESSPLAN'!$C$7:$C$106,0)),"Sonstige"),IF(OR(Z189="Google Ads",Z189="Google Organic",Z189="Google Maps"),"Google",IF(OR(U189&lt;&gt;"",T189="ChatGPT/KI-Suche"),"KI","Sonstige"))))</x:f>
      </x:c>
      <x:c r="AB189" s="123" t="str">
        <x:f>IF(B189="","",IF(X189&lt;&gt;"","manuell",IF(OR(P189&lt;&gt;"",Q189&lt;&gt;"",R189&lt;&gt;"",S189&lt;&gt;""),"click_id",IF(W189&lt;&gt;"","signal_id",IF(OR(K189&lt;&gt;"",L189&lt;&gt;"",M189&lt;&gt;""),"utm",IF(J189&lt;&gt;"","referrer",IF(T189&lt;&gt;"","selbstauskunft","unbekannt")))))))</x:f>
      </x:c>
      <x:c r="AC189" s="123" t="str">
        <x:f>IF(B189="","",IF(OR(T189="ChatGPT/KI-Suche",U189&lt;&gt;""),"Ja","Nein"))</x:f>
      </x:c>
      <x:c r="AD189" s="127" t="str">
        <x:f>IF(F189="","",DATE(YEAR(F189),MONTH(F189),1))</x:f>
      </x:c>
      <x:c r="AE189" s="123" t="str">
        <x:f>IF(B189="","",IF(G189="booking_start","Nicht zulässig",IF(OR(C189="",F189="",G189=""),"Prüfen",IF(COUNTIFS($A$7:$A$306,A189,$B$7:$B$306,B189)&gt;1,"Lead-ID prüfen","Bereit"))))</x:f>
      </x:c>
      <x:c r="AF189" s="123" t="str">
        <x:f>IF(B189="","",ROW()-6)</x:f>
      </x:c>
    </x:row>
    <x:row r="190" ht="22.5" customHeight="1">
      <x:c r="A190" s="61" t="str">
        <x:v>Eigene Daten</x:v>
      </x:c>
      <x:c r="B190" s="58"/>
      <x:c r="C190" s="58"/>
      <x:c r="D190" s="58"/>
      <x:c r="E190" s="58"/>
      <x:c r="F190" s="125"/>
      <x:c r="G190" s="58"/>
      <x:c r="H190" s="58"/>
      <x:c r="I190" s="58"/>
      <x:c r="J190" s="58"/>
      <x:c r="K190" s="58"/>
      <x:c r="L190" s="58"/>
      <x:c r="M190" s="58"/>
      <x:c r="N190" s="58"/>
      <x:c r="O190" s="58"/>
      <x:c r="P190" s="58"/>
      <x:c r="Q190" s="58"/>
      <x:c r="R190" s="58"/>
      <x:c r="S190" s="58"/>
      <x:c r="T190" s="58"/>
      <x:c r="U190" s="58"/>
      <x:c r="V190" s="58"/>
      <x:c r="W190" s="58"/>
      <x:c r="X190" s="58"/>
      <x:c r="Y190" s="58"/>
      <x:c r="Z190" s="123" t="str">
        <x:f>IF(B190="","",IF(X190&lt;&gt;"",X190,IF(OR(P190&lt;&gt;"",Q190&lt;&gt;"",R190&lt;&gt;""),"Google Ads",IF(S190&lt;&gt;"","Microsoft Ads",IF(W190&lt;&gt;"",IFERROR(INDEX('MESSPLAN'!$E$7:$E$106,MATCH(W190,'MESSPLAN'!$C$7:$C$106,0)),"Direct/Unbekannt"),IF(K190&lt;&gt;"",K190,IF(J190&lt;&gt;"",J190,IF(T190&lt;&gt;"",T190,"Direct/Unbekannt"))))))))</x:f>
      </x:c>
      <x:c r="AA190" s="123" t="str">
        <x:f>IF(B190="","",IF(W190&lt;&gt;"",IFERROR(INDEX('MESSPLAN'!$D$7:$D$106,MATCH(W190,'MESSPLAN'!$C$7:$C$106,0)),"Sonstige"),IF(OR(Z190="Google Ads",Z190="Google Organic",Z190="Google Maps"),"Google",IF(OR(U190&lt;&gt;"",T190="ChatGPT/KI-Suche"),"KI","Sonstige"))))</x:f>
      </x:c>
      <x:c r="AB190" s="123" t="str">
        <x:f>IF(B190="","",IF(X190&lt;&gt;"","manuell",IF(OR(P190&lt;&gt;"",Q190&lt;&gt;"",R190&lt;&gt;"",S190&lt;&gt;""),"click_id",IF(W190&lt;&gt;"","signal_id",IF(OR(K190&lt;&gt;"",L190&lt;&gt;"",M190&lt;&gt;""),"utm",IF(J190&lt;&gt;"","referrer",IF(T190&lt;&gt;"","selbstauskunft","unbekannt")))))))</x:f>
      </x:c>
      <x:c r="AC190" s="123" t="str">
        <x:f>IF(B190="","",IF(OR(T190="ChatGPT/KI-Suche",U190&lt;&gt;""),"Ja","Nein"))</x:f>
      </x:c>
      <x:c r="AD190" s="127" t="str">
        <x:f>IF(F190="","",DATE(YEAR(F190),MONTH(F190),1))</x:f>
      </x:c>
      <x:c r="AE190" s="123" t="str">
        <x:f>IF(B190="","",IF(G190="booking_start","Nicht zulässig",IF(OR(C190="",F190="",G190=""),"Prüfen",IF(COUNTIFS($A$7:$A$306,A190,$B$7:$B$306,B190)&gt;1,"Lead-ID prüfen","Bereit"))))</x:f>
      </x:c>
      <x:c r="AF190" s="123" t="str">
        <x:f>IF(B190="","",ROW()-6)</x:f>
      </x:c>
    </x:row>
    <x:row r="191" ht="22.5" customHeight="1">
      <x:c r="A191" s="61" t="str">
        <x:v>Eigene Daten</x:v>
      </x:c>
      <x:c r="B191" s="58"/>
      <x:c r="C191" s="58"/>
      <x:c r="D191" s="58"/>
      <x:c r="E191" s="58"/>
      <x:c r="F191" s="125"/>
      <x:c r="G191" s="58"/>
      <x:c r="H191" s="58"/>
      <x:c r="I191" s="58"/>
      <x:c r="J191" s="58"/>
      <x:c r="K191" s="58"/>
      <x:c r="L191" s="58"/>
      <x:c r="M191" s="58"/>
      <x:c r="N191" s="58"/>
      <x:c r="O191" s="58"/>
      <x:c r="P191" s="58"/>
      <x:c r="Q191" s="58"/>
      <x:c r="R191" s="58"/>
      <x:c r="S191" s="58"/>
      <x:c r="T191" s="58"/>
      <x:c r="U191" s="58"/>
      <x:c r="V191" s="58"/>
      <x:c r="W191" s="58"/>
      <x:c r="X191" s="58"/>
      <x:c r="Y191" s="58"/>
      <x:c r="Z191" s="123" t="str">
        <x:f>IF(B191="","",IF(X191&lt;&gt;"",X191,IF(OR(P191&lt;&gt;"",Q191&lt;&gt;"",R191&lt;&gt;""),"Google Ads",IF(S191&lt;&gt;"","Microsoft Ads",IF(W191&lt;&gt;"",IFERROR(INDEX('MESSPLAN'!$E$7:$E$106,MATCH(W191,'MESSPLAN'!$C$7:$C$106,0)),"Direct/Unbekannt"),IF(K191&lt;&gt;"",K191,IF(J191&lt;&gt;"",J191,IF(T191&lt;&gt;"",T191,"Direct/Unbekannt"))))))))</x:f>
      </x:c>
      <x:c r="AA191" s="123" t="str">
        <x:f>IF(B191="","",IF(W191&lt;&gt;"",IFERROR(INDEX('MESSPLAN'!$D$7:$D$106,MATCH(W191,'MESSPLAN'!$C$7:$C$106,0)),"Sonstige"),IF(OR(Z191="Google Ads",Z191="Google Organic",Z191="Google Maps"),"Google",IF(OR(U191&lt;&gt;"",T191="ChatGPT/KI-Suche"),"KI","Sonstige"))))</x:f>
      </x:c>
      <x:c r="AB191" s="123" t="str">
        <x:f>IF(B191="","",IF(X191&lt;&gt;"","manuell",IF(OR(P191&lt;&gt;"",Q191&lt;&gt;"",R191&lt;&gt;"",S191&lt;&gt;""),"click_id",IF(W191&lt;&gt;"","signal_id",IF(OR(K191&lt;&gt;"",L191&lt;&gt;"",M191&lt;&gt;""),"utm",IF(J191&lt;&gt;"","referrer",IF(T191&lt;&gt;"","selbstauskunft","unbekannt")))))))</x:f>
      </x:c>
      <x:c r="AC191" s="123" t="str">
        <x:f>IF(B191="","",IF(OR(T191="ChatGPT/KI-Suche",U191&lt;&gt;""),"Ja","Nein"))</x:f>
      </x:c>
      <x:c r="AD191" s="127" t="str">
        <x:f>IF(F191="","",DATE(YEAR(F191),MONTH(F191),1))</x:f>
      </x:c>
      <x:c r="AE191" s="123" t="str">
        <x:f>IF(B191="","",IF(G191="booking_start","Nicht zulässig",IF(OR(C191="",F191="",G191=""),"Prüfen",IF(COUNTIFS($A$7:$A$306,A191,$B$7:$B$306,B191)&gt;1,"Lead-ID prüfen","Bereit"))))</x:f>
      </x:c>
      <x:c r="AF191" s="123" t="str">
        <x:f>IF(B191="","",ROW()-6)</x:f>
      </x:c>
    </x:row>
    <x:row r="192" ht="22.5" customHeight="1">
      <x:c r="A192" s="61" t="str">
        <x:v>Eigene Daten</x:v>
      </x:c>
      <x:c r="B192" s="58"/>
      <x:c r="C192" s="58"/>
      <x:c r="D192" s="58"/>
      <x:c r="E192" s="58"/>
      <x:c r="F192" s="125"/>
      <x:c r="G192" s="58"/>
      <x:c r="H192" s="58"/>
      <x:c r="I192" s="58"/>
      <x:c r="J192" s="58"/>
      <x:c r="K192" s="58"/>
      <x:c r="L192" s="58"/>
      <x:c r="M192" s="58"/>
      <x:c r="N192" s="58"/>
      <x:c r="O192" s="58"/>
      <x:c r="P192" s="58"/>
      <x:c r="Q192" s="58"/>
      <x:c r="R192" s="58"/>
      <x:c r="S192" s="58"/>
      <x:c r="T192" s="58"/>
      <x:c r="U192" s="58"/>
      <x:c r="V192" s="58"/>
      <x:c r="W192" s="58"/>
      <x:c r="X192" s="58"/>
      <x:c r="Y192" s="58"/>
      <x:c r="Z192" s="123" t="str">
        <x:f>IF(B192="","",IF(X192&lt;&gt;"",X192,IF(OR(P192&lt;&gt;"",Q192&lt;&gt;"",R192&lt;&gt;""),"Google Ads",IF(S192&lt;&gt;"","Microsoft Ads",IF(W192&lt;&gt;"",IFERROR(INDEX('MESSPLAN'!$E$7:$E$106,MATCH(W192,'MESSPLAN'!$C$7:$C$106,0)),"Direct/Unbekannt"),IF(K192&lt;&gt;"",K192,IF(J192&lt;&gt;"",J192,IF(T192&lt;&gt;"",T192,"Direct/Unbekannt"))))))))</x:f>
      </x:c>
      <x:c r="AA192" s="123" t="str">
        <x:f>IF(B192="","",IF(W192&lt;&gt;"",IFERROR(INDEX('MESSPLAN'!$D$7:$D$106,MATCH(W192,'MESSPLAN'!$C$7:$C$106,0)),"Sonstige"),IF(OR(Z192="Google Ads",Z192="Google Organic",Z192="Google Maps"),"Google",IF(OR(U192&lt;&gt;"",T192="ChatGPT/KI-Suche"),"KI","Sonstige"))))</x:f>
      </x:c>
      <x:c r="AB192" s="123" t="str">
        <x:f>IF(B192="","",IF(X192&lt;&gt;"","manuell",IF(OR(P192&lt;&gt;"",Q192&lt;&gt;"",R192&lt;&gt;"",S192&lt;&gt;""),"click_id",IF(W192&lt;&gt;"","signal_id",IF(OR(K192&lt;&gt;"",L192&lt;&gt;"",M192&lt;&gt;""),"utm",IF(J192&lt;&gt;"","referrer",IF(T192&lt;&gt;"","selbstauskunft","unbekannt")))))))</x:f>
      </x:c>
      <x:c r="AC192" s="123" t="str">
        <x:f>IF(B192="","",IF(OR(T192="ChatGPT/KI-Suche",U192&lt;&gt;""),"Ja","Nein"))</x:f>
      </x:c>
      <x:c r="AD192" s="127" t="str">
        <x:f>IF(F192="","",DATE(YEAR(F192),MONTH(F192),1))</x:f>
      </x:c>
      <x:c r="AE192" s="123" t="str">
        <x:f>IF(B192="","",IF(G192="booking_start","Nicht zulässig",IF(OR(C192="",F192="",G192=""),"Prüfen",IF(COUNTIFS($A$7:$A$306,A192,$B$7:$B$306,B192)&gt;1,"Lead-ID prüfen","Bereit"))))</x:f>
      </x:c>
      <x:c r="AF192" s="123" t="str">
        <x:f>IF(B192="","",ROW()-6)</x:f>
      </x:c>
    </x:row>
    <x:row r="193" ht="22.5" customHeight="1">
      <x:c r="A193" s="61" t="str">
        <x:v>Eigene Daten</x:v>
      </x:c>
      <x:c r="B193" s="58"/>
      <x:c r="C193" s="58"/>
      <x:c r="D193" s="58"/>
      <x:c r="E193" s="58"/>
      <x:c r="F193" s="125"/>
      <x:c r="G193" s="58"/>
      <x:c r="H193" s="58"/>
      <x:c r="I193" s="58"/>
      <x:c r="J193" s="58"/>
      <x:c r="K193" s="58"/>
      <x:c r="L193" s="58"/>
      <x:c r="M193" s="58"/>
      <x:c r="N193" s="58"/>
      <x:c r="O193" s="58"/>
      <x:c r="P193" s="58"/>
      <x:c r="Q193" s="58"/>
      <x:c r="R193" s="58"/>
      <x:c r="S193" s="58"/>
      <x:c r="T193" s="58"/>
      <x:c r="U193" s="58"/>
      <x:c r="V193" s="58"/>
      <x:c r="W193" s="58"/>
      <x:c r="X193" s="58"/>
      <x:c r="Y193" s="58"/>
      <x:c r="Z193" s="123" t="str">
        <x:f>IF(B193="","",IF(X193&lt;&gt;"",X193,IF(OR(P193&lt;&gt;"",Q193&lt;&gt;"",R193&lt;&gt;""),"Google Ads",IF(S193&lt;&gt;"","Microsoft Ads",IF(W193&lt;&gt;"",IFERROR(INDEX('MESSPLAN'!$E$7:$E$106,MATCH(W193,'MESSPLAN'!$C$7:$C$106,0)),"Direct/Unbekannt"),IF(K193&lt;&gt;"",K193,IF(J193&lt;&gt;"",J193,IF(T193&lt;&gt;"",T193,"Direct/Unbekannt"))))))))</x:f>
      </x:c>
      <x:c r="AA193" s="123" t="str">
        <x:f>IF(B193="","",IF(W193&lt;&gt;"",IFERROR(INDEX('MESSPLAN'!$D$7:$D$106,MATCH(W193,'MESSPLAN'!$C$7:$C$106,0)),"Sonstige"),IF(OR(Z193="Google Ads",Z193="Google Organic",Z193="Google Maps"),"Google",IF(OR(U193&lt;&gt;"",T193="ChatGPT/KI-Suche"),"KI","Sonstige"))))</x:f>
      </x:c>
      <x:c r="AB193" s="123" t="str">
        <x:f>IF(B193="","",IF(X193&lt;&gt;"","manuell",IF(OR(P193&lt;&gt;"",Q193&lt;&gt;"",R193&lt;&gt;"",S193&lt;&gt;""),"click_id",IF(W193&lt;&gt;"","signal_id",IF(OR(K193&lt;&gt;"",L193&lt;&gt;"",M193&lt;&gt;""),"utm",IF(J193&lt;&gt;"","referrer",IF(T193&lt;&gt;"","selbstauskunft","unbekannt")))))))</x:f>
      </x:c>
      <x:c r="AC193" s="123" t="str">
        <x:f>IF(B193="","",IF(OR(T193="ChatGPT/KI-Suche",U193&lt;&gt;""),"Ja","Nein"))</x:f>
      </x:c>
      <x:c r="AD193" s="127" t="str">
        <x:f>IF(F193="","",DATE(YEAR(F193),MONTH(F193),1))</x:f>
      </x:c>
      <x:c r="AE193" s="123" t="str">
        <x:f>IF(B193="","",IF(G193="booking_start","Nicht zulässig",IF(OR(C193="",F193="",G193=""),"Prüfen",IF(COUNTIFS($A$7:$A$306,A193,$B$7:$B$306,B193)&gt;1,"Lead-ID prüfen","Bereit"))))</x:f>
      </x:c>
      <x:c r="AF193" s="123" t="str">
        <x:f>IF(B193="","",ROW()-6)</x:f>
      </x:c>
    </x:row>
    <x:row r="194" ht="22.5" customHeight="1">
      <x:c r="A194" s="61" t="str">
        <x:v>Eigene Daten</x:v>
      </x:c>
      <x:c r="B194" s="58"/>
      <x:c r="C194" s="58"/>
      <x:c r="D194" s="58"/>
      <x:c r="E194" s="58"/>
      <x:c r="F194" s="125"/>
      <x:c r="G194" s="58"/>
      <x:c r="H194" s="58"/>
      <x:c r="I194" s="58"/>
      <x:c r="J194" s="58"/>
      <x:c r="K194" s="58"/>
      <x:c r="L194" s="58"/>
      <x:c r="M194" s="58"/>
      <x:c r="N194" s="58"/>
      <x:c r="O194" s="58"/>
      <x:c r="P194" s="58"/>
      <x:c r="Q194" s="58"/>
      <x:c r="R194" s="58"/>
      <x:c r="S194" s="58"/>
      <x:c r="T194" s="58"/>
      <x:c r="U194" s="58"/>
      <x:c r="V194" s="58"/>
      <x:c r="W194" s="58"/>
      <x:c r="X194" s="58"/>
      <x:c r="Y194" s="58"/>
      <x:c r="Z194" s="123" t="str">
        <x:f>IF(B194="","",IF(X194&lt;&gt;"",X194,IF(OR(P194&lt;&gt;"",Q194&lt;&gt;"",R194&lt;&gt;""),"Google Ads",IF(S194&lt;&gt;"","Microsoft Ads",IF(W194&lt;&gt;"",IFERROR(INDEX('MESSPLAN'!$E$7:$E$106,MATCH(W194,'MESSPLAN'!$C$7:$C$106,0)),"Direct/Unbekannt"),IF(K194&lt;&gt;"",K194,IF(J194&lt;&gt;"",J194,IF(T194&lt;&gt;"",T194,"Direct/Unbekannt"))))))))</x:f>
      </x:c>
      <x:c r="AA194" s="123" t="str">
        <x:f>IF(B194="","",IF(W194&lt;&gt;"",IFERROR(INDEX('MESSPLAN'!$D$7:$D$106,MATCH(W194,'MESSPLAN'!$C$7:$C$106,0)),"Sonstige"),IF(OR(Z194="Google Ads",Z194="Google Organic",Z194="Google Maps"),"Google",IF(OR(U194&lt;&gt;"",T194="ChatGPT/KI-Suche"),"KI","Sonstige"))))</x:f>
      </x:c>
      <x:c r="AB194" s="123" t="str">
        <x:f>IF(B194="","",IF(X194&lt;&gt;"","manuell",IF(OR(P194&lt;&gt;"",Q194&lt;&gt;"",R194&lt;&gt;"",S194&lt;&gt;""),"click_id",IF(W194&lt;&gt;"","signal_id",IF(OR(K194&lt;&gt;"",L194&lt;&gt;"",M194&lt;&gt;""),"utm",IF(J194&lt;&gt;"","referrer",IF(T194&lt;&gt;"","selbstauskunft","unbekannt")))))))</x:f>
      </x:c>
      <x:c r="AC194" s="123" t="str">
        <x:f>IF(B194="","",IF(OR(T194="ChatGPT/KI-Suche",U194&lt;&gt;""),"Ja","Nein"))</x:f>
      </x:c>
      <x:c r="AD194" s="127" t="str">
        <x:f>IF(F194="","",DATE(YEAR(F194),MONTH(F194),1))</x:f>
      </x:c>
      <x:c r="AE194" s="123" t="str">
        <x:f>IF(B194="","",IF(G194="booking_start","Nicht zulässig",IF(OR(C194="",F194="",G194=""),"Prüfen",IF(COUNTIFS($A$7:$A$306,A194,$B$7:$B$306,B194)&gt;1,"Lead-ID prüfen","Bereit"))))</x:f>
      </x:c>
      <x:c r="AF194" s="123" t="str">
        <x:f>IF(B194="","",ROW()-6)</x:f>
      </x:c>
    </x:row>
    <x:row r="195" ht="22.5" customHeight="1">
      <x:c r="A195" s="61" t="str">
        <x:v>Eigene Daten</x:v>
      </x:c>
      <x:c r="B195" s="58"/>
      <x:c r="C195" s="58"/>
      <x:c r="D195" s="58"/>
      <x:c r="E195" s="58"/>
      <x:c r="F195" s="125"/>
      <x:c r="G195" s="58"/>
      <x:c r="H195" s="58"/>
      <x:c r="I195" s="58"/>
      <x:c r="J195" s="58"/>
      <x:c r="K195" s="58"/>
      <x:c r="L195" s="58"/>
      <x:c r="M195" s="58"/>
      <x:c r="N195" s="58"/>
      <x:c r="O195" s="58"/>
      <x:c r="P195" s="58"/>
      <x:c r="Q195" s="58"/>
      <x:c r="R195" s="58"/>
      <x:c r="S195" s="58"/>
      <x:c r="T195" s="58"/>
      <x:c r="U195" s="58"/>
      <x:c r="V195" s="58"/>
      <x:c r="W195" s="58"/>
      <x:c r="X195" s="58"/>
      <x:c r="Y195" s="58"/>
      <x:c r="Z195" s="123" t="str">
        <x:f>IF(B195="","",IF(X195&lt;&gt;"",X195,IF(OR(P195&lt;&gt;"",Q195&lt;&gt;"",R195&lt;&gt;""),"Google Ads",IF(S195&lt;&gt;"","Microsoft Ads",IF(W195&lt;&gt;"",IFERROR(INDEX('MESSPLAN'!$E$7:$E$106,MATCH(W195,'MESSPLAN'!$C$7:$C$106,0)),"Direct/Unbekannt"),IF(K195&lt;&gt;"",K195,IF(J195&lt;&gt;"",J195,IF(T195&lt;&gt;"",T195,"Direct/Unbekannt"))))))))</x:f>
      </x:c>
      <x:c r="AA195" s="123" t="str">
        <x:f>IF(B195="","",IF(W195&lt;&gt;"",IFERROR(INDEX('MESSPLAN'!$D$7:$D$106,MATCH(W195,'MESSPLAN'!$C$7:$C$106,0)),"Sonstige"),IF(OR(Z195="Google Ads",Z195="Google Organic",Z195="Google Maps"),"Google",IF(OR(U195&lt;&gt;"",T195="ChatGPT/KI-Suche"),"KI","Sonstige"))))</x:f>
      </x:c>
      <x:c r="AB195" s="123" t="str">
        <x:f>IF(B195="","",IF(X195&lt;&gt;"","manuell",IF(OR(P195&lt;&gt;"",Q195&lt;&gt;"",R195&lt;&gt;"",S195&lt;&gt;""),"click_id",IF(W195&lt;&gt;"","signal_id",IF(OR(K195&lt;&gt;"",L195&lt;&gt;"",M195&lt;&gt;""),"utm",IF(J195&lt;&gt;"","referrer",IF(T195&lt;&gt;"","selbstauskunft","unbekannt")))))))</x:f>
      </x:c>
      <x:c r="AC195" s="123" t="str">
        <x:f>IF(B195="","",IF(OR(T195="ChatGPT/KI-Suche",U195&lt;&gt;""),"Ja","Nein"))</x:f>
      </x:c>
      <x:c r="AD195" s="127" t="str">
        <x:f>IF(F195="","",DATE(YEAR(F195),MONTH(F195),1))</x:f>
      </x:c>
      <x:c r="AE195" s="123" t="str">
        <x:f>IF(B195="","",IF(G195="booking_start","Nicht zulässig",IF(OR(C195="",F195="",G195=""),"Prüfen",IF(COUNTIFS($A$7:$A$306,A195,$B$7:$B$306,B195)&gt;1,"Lead-ID prüfen","Bereit"))))</x:f>
      </x:c>
      <x:c r="AF195" s="123" t="str">
        <x:f>IF(B195="","",ROW()-6)</x:f>
      </x:c>
    </x:row>
    <x:row r="196" ht="22.5" customHeight="1">
      <x:c r="A196" s="61" t="str">
        <x:v>Eigene Daten</x:v>
      </x:c>
      <x:c r="B196" s="58"/>
      <x:c r="C196" s="58"/>
      <x:c r="D196" s="58"/>
      <x:c r="E196" s="58"/>
      <x:c r="F196" s="125"/>
      <x:c r="G196" s="58"/>
      <x:c r="H196" s="58"/>
      <x:c r="I196" s="58"/>
      <x:c r="J196" s="58"/>
      <x:c r="K196" s="58"/>
      <x:c r="L196" s="58"/>
      <x:c r="M196" s="58"/>
      <x:c r="N196" s="58"/>
      <x:c r="O196" s="58"/>
      <x:c r="P196" s="58"/>
      <x:c r="Q196" s="58"/>
      <x:c r="R196" s="58"/>
      <x:c r="S196" s="58"/>
      <x:c r="T196" s="58"/>
      <x:c r="U196" s="58"/>
      <x:c r="V196" s="58"/>
      <x:c r="W196" s="58"/>
      <x:c r="X196" s="58"/>
      <x:c r="Y196" s="58"/>
      <x:c r="Z196" s="123" t="str">
        <x:f>IF(B196="","",IF(X196&lt;&gt;"",X196,IF(OR(P196&lt;&gt;"",Q196&lt;&gt;"",R196&lt;&gt;""),"Google Ads",IF(S196&lt;&gt;"","Microsoft Ads",IF(W196&lt;&gt;"",IFERROR(INDEX('MESSPLAN'!$E$7:$E$106,MATCH(W196,'MESSPLAN'!$C$7:$C$106,0)),"Direct/Unbekannt"),IF(K196&lt;&gt;"",K196,IF(J196&lt;&gt;"",J196,IF(T196&lt;&gt;"",T196,"Direct/Unbekannt"))))))))</x:f>
      </x:c>
      <x:c r="AA196" s="123" t="str">
        <x:f>IF(B196="","",IF(W196&lt;&gt;"",IFERROR(INDEX('MESSPLAN'!$D$7:$D$106,MATCH(W196,'MESSPLAN'!$C$7:$C$106,0)),"Sonstige"),IF(OR(Z196="Google Ads",Z196="Google Organic",Z196="Google Maps"),"Google",IF(OR(U196&lt;&gt;"",T196="ChatGPT/KI-Suche"),"KI","Sonstige"))))</x:f>
      </x:c>
      <x:c r="AB196" s="123" t="str">
        <x:f>IF(B196="","",IF(X196&lt;&gt;"","manuell",IF(OR(P196&lt;&gt;"",Q196&lt;&gt;"",R196&lt;&gt;"",S196&lt;&gt;""),"click_id",IF(W196&lt;&gt;"","signal_id",IF(OR(K196&lt;&gt;"",L196&lt;&gt;"",M196&lt;&gt;""),"utm",IF(J196&lt;&gt;"","referrer",IF(T196&lt;&gt;"","selbstauskunft","unbekannt")))))))</x:f>
      </x:c>
      <x:c r="AC196" s="123" t="str">
        <x:f>IF(B196="","",IF(OR(T196="ChatGPT/KI-Suche",U196&lt;&gt;""),"Ja","Nein"))</x:f>
      </x:c>
      <x:c r="AD196" s="127" t="str">
        <x:f>IF(F196="","",DATE(YEAR(F196),MONTH(F196),1))</x:f>
      </x:c>
      <x:c r="AE196" s="123" t="str">
        <x:f>IF(B196="","",IF(G196="booking_start","Nicht zulässig",IF(OR(C196="",F196="",G196=""),"Prüfen",IF(COUNTIFS($A$7:$A$306,A196,$B$7:$B$306,B196)&gt;1,"Lead-ID prüfen","Bereit"))))</x:f>
      </x:c>
      <x:c r="AF196" s="123" t="str">
        <x:f>IF(B196="","",ROW()-6)</x:f>
      </x:c>
    </x:row>
    <x:row r="197" ht="22.5" customHeight="1">
      <x:c r="A197" s="61" t="str">
        <x:v>Eigene Daten</x:v>
      </x:c>
      <x:c r="B197" s="58"/>
      <x:c r="C197" s="58"/>
      <x:c r="D197" s="58"/>
      <x:c r="E197" s="58"/>
      <x:c r="F197" s="125"/>
      <x:c r="G197" s="58"/>
      <x:c r="H197" s="58"/>
      <x:c r="I197" s="58"/>
      <x:c r="J197" s="58"/>
      <x:c r="K197" s="58"/>
      <x:c r="L197" s="58"/>
      <x:c r="M197" s="58"/>
      <x:c r="N197" s="58"/>
      <x:c r="O197" s="58"/>
      <x:c r="P197" s="58"/>
      <x:c r="Q197" s="58"/>
      <x:c r="R197" s="58"/>
      <x:c r="S197" s="58"/>
      <x:c r="T197" s="58"/>
      <x:c r="U197" s="58"/>
      <x:c r="V197" s="58"/>
      <x:c r="W197" s="58"/>
      <x:c r="X197" s="58"/>
      <x:c r="Y197" s="58"/>
      <x:c r="Z197" s="123" t="str">
        <x:f>IF(B197="","",IF(X197&lt;&gt;"",X197,IF(OR(P197&lt;&gt;"",Q197&lt;&gt;"",R197&lt;&gt;""),"Google Ads",IF(S197&lt;&gt;"","Microsoft Ads",IF(W197&lt;&gt;"",IFERROR(INDEX('MESSPLAN'!$E$7:$E$106,MATCH(W197,'MESSPLAN'!$C$7:$C$106,0)),"Direct/Unbekannt"),IF(K197&lt;&gt;"",K197,IF(J197&lt;&gt;"",J197,IF(T197&lt;&gt;"",T197,"Direct/Unbekannt"))))))))</x:f>
      </x:c>
      <x:c r="AA197" s="123" t="str">
        <x:f>IF(B197="","",IF(W197&lt;&gt;"",IFERROR(INDEX('MESSPLAN'!$D$7:$D$106,MATCH(W197,'MESSPLAN'!$C$7:$C$106,0)),"Sonstige"),IF(OR(Z197="Google Ads",Z197="Google Organic",Z197="Google Maps"),"Google",IF(OR(U197&lt;&gt;"",T197="ChatGPT/KI-Suche"),"KI","Sonstige"))))</x:f>
      </x:c>
      <x:c r="AB197" s="123" t="str">
        <x:f>IF(B197="","",IF(X197&lt;&gt;"","manuell",IF(OR(P197&lt;&gt;"",Q197&lt;&gt;"",R197&lt;&gt;"",S197&lt;&gt;""),"click_id",IF(W197&lt;&gt;"","signal_id",IF(OR(K197&lt;&gt;"",L197&lt;&gt;"",M197&lt;&gt;""),"utm",IF(J197&lt;&gt;"","referrer",IF(T197&lt;&gt;"","selbstauskunft","unbekannt")))))))</x:f>
      </x:c>
      <x:c r="AC197" s="123" t="str">
        <x:f>IF(B197="","",IF(OR(T197="ChatGPT/KI-Suche",U197&lt;&gt;""),"Ja","Nein"))</x:f>
      </x:c>
      <x:c r="AD197" s="127" t="str">
        <x:f>IF(F197="","",DATE(YEAR(F197),MONTH(F197),1))</x:f>
      </x:c>
      <x:c r="AE197" s="123" t="str">
        <x:f>IF(B197="","",IF(G197="booking_start","Nicht zulässig",IF(OR(C197="",F197="",G197=""),"Prüfen",IF(COUNTIFS($A$7:$A$306,A197,$B$7:$B$306,B197)&gt;1,"Lead-ID prüfen","Bereit"))))</x:f>
      </x:c>
      <x:c r="AF197" s="123" t="str">
        <x:f>IF(B197="","",ROW()-6)</x:f>
      </x:c>
    </x:row>
    <x:row r="198" ht="22.5" customHeight="1">
      <x:c r="A198" s="61" t="str">
        <x:v>Eigene Daten</x:v>
      </x:c>
      <x:c r="B198" s="58"/>
      <x:c r="C198" s="58"/>
      <x:c r="D198" s="58"/>
      <x:c r="E198" s="58"/>
      <x:c r="F198" s="125"/>
      <x:c r="G198" s="58"/>
      <x:c r="H198" s="58"/>
      <x:c r="I198" s="58"/>
      <x:c r="J198" s="58"/>
      <x:c r="K198" s="58"/>
      <x:c r="L198" s="58"/>
      <x:c r="M198" s="58"/>
      <x:c r="N198" s="58"/>
      <x:c r="O198" s="58"/>
      <x:c r="P198" s="58"/>
      <x:c r="Q198" s="58"/>
      <x:c r="R198" s="58"/>
      <x:c r="S198" s="58"/>
      <x:c r="T198" s="58"/>
      <x:c r="U198" s="58"/>
      <x:c r="V198" s="58"/>
      <x:c r="W198" s="58"/>
      <x:c r="X198" s="58"/>
      <x:c r="Y198" s="58"/>
      <x:c r="Z198" s="123" t="str">
        <x:f>IF(B198="","",IF(X198&lt;&gt;"",X198,IF(OR(P198&lt;&gt;"",Q198&lt;&gt;"",R198&lt;&gt;""),"Google Ads",IF(S198&lt;&gt;"","Microsoft Ads",IF(W198&lt;&gt;"",IFERROR(INDEX('MESSPLAN'!$E$7:$E$106,MATCH(W198,'MESSPLAN'!$C$7:$C$106,0)),"Direct/Unbekannt"),IF(K198&lt;&gt;"",K198,IF(J198&lt;&gt;"",J198,IF(T198&lt;&gt;"",T198,"Direct/Unbekannt"))))))))</x:f>
      </x:c>
      <x:c r="AA198" s="123" t="str">
        <x:f>IF(B198="","",IF(W198&lt;&gt;"",IFERROR(INDEX('MESSPLAN'!$D$7:$D$106,MATCH(W198,'MESSPLAN'!$C$7:$C$106,0)),"Sonstige"),IF(OR(Z198="Google Ads",Z198="Google Organic",Z198="Google Maps"),"Google",IF(OR(U198&lt;&gt;"",T198="ChatGPT/KI-Suche"),"KI","Sonstige"))))</x:f>
      </x:c>
      <x:c r="AB198" s="123" t="str">
        <x:f>IF(B198="","",IF(X198&lt;&gt;"","manuell",IF(OR(P198&lt;&gt;"",Q198&lt;&gt;"",R198&lt;&gt;"",S198&lt;&gt;""),"click_id",IF(W198&lt;&gt;"","signal_id",IF(OR(K198&lt;&gt;"",L198&lt;&gt;"",M198&lt;&gt;""),"utm",IF(J198&lt;&gt;"","referrer",IF(T198&lt;&gt;"","selbstauskunft","unbekannt")))))))</x:f>
      </x:c>
      <x:c r="AC198" s="123" t="str">
        <x:f>IF(B198="","",IF(OR(T198="ChatGPT/KI-Suche",U198&lt;&gt;""),"Ja","Nein"))</x:f>
      </x:c>
      <x:c r="AD198" s="127" t="str">
        <x:f>IF(F198="","",DATE(YEAR(F198),MONTH(F198),1))</x:f>
      </x:c>
      <x:c r="AE198" s="123" t="str">
        <x:f>IF(B198="","",IF(G198="booking_start","Nicht zulässig",IF(OR(C198="",F198="",G198=""),"Prüfen",IF(COUNTIFS($A$7:$A$306,A198,$B$7:$B$306,B198)&gt;1,"Lead-ID prüfen","Bereit"))))</x:f>
      </x:c>
      <x:c r="AF198" s="123" t="str">
        <x:f>IF(B198="","",ROW()-6)</x:f>
      </x:c>
    </x:row>
    <x:row r="199" ht="22.5" customHeight="1">
      <x:c r="A199" s="61" t="str">
        <x:v>Eigene Daten</x:v>
      </x:c>
      <x:c r="B199" s="58"/>
      <x:c r="C199" s="58"/>
      <x:c r="D199" s="58"/>
      <x:c r="E199" s="58"/>
      <x:c r="F199" s="125"/>
      <x:c r="G199" s="58"/>
      <x:c r="H199" s="58"/>
      <x:c r="I199" s="58"/>
      <x:c r="J199" s="58"/>
      <x:c r="K199" s="58"/>
      <x:c r="L199" s="58"/>
      <x:c r="M199" s="58"/>
      <x:c r="N199" s="58"/>
      <x:c r="O199" s="58"/>
      <x:c r="P199" s="58"/>
      <x:c r="Q199" s="58"/>
      <x:c r="R199" s="58"/>
      <x:c r="S199" s="58"/>
      <x:c r="T199" s="58"/>
      <x:c r="U199" s="58"/>
      <x:c r="V199" s="58"/>
      <x:c r="W199" s="58"/>
      <x:c r="X199" s="58"/>
      <x:c r="Y199" s="58"/>
      <x:c r="Z199" s="123" t="str">
        <x:f>IF(B199="","",IF(X199&lt;&gt;"",X199,IF(OR(P199&lt;&gt;"",Q199&lt;&gt;"",R199&lt;&gt;""),"Google Ads",IF(S199&lt;&gt;"","Microsoft Ads",IF(W199&lt;&gt;"",IFERROR(INDEX('MESSPLAN'!$E$7:$E$106,MATCH(W199,'MESSPLAN'!$C$7:$C$106,0)),"Direct/Unbekannt"),IF(K199&lt;&gt;"",K199,IF(J199&lt;&gt;"",J199,IF(T199&lt;&gt;"",T199,"Direct/Unbekannt"))))))))</x:f>
      </x:c>
      <x:c r="AA199" s="123" t="str">
        <x:f>IF(B199="","",IF(W199&lt;&gt;"",IFERROR(INDEX('MESSPLAN'!$D$7:$D$106,MATCH(W199,'MESSPLAN'!$C$7:$C$106,0)),"Sonstige"),IF(OR(Z199="Google Ads",Z199="Google Organic",Z199="Google Maps"),"Google",IF(OR(U199&lt;&gt;"",T199="ChatGPT/KI-Suche"),"KI","Sonstige"))))</x:f>
      </x:c>
      <x:c r="AB199" s="123" t="str">
        <x:f>IF(B199="","",IF(X199&lt;&gt;"","manuell",IF(OR(P199&lt;&gt;"",Q199&lt;&gt;"",R199&lt;&gt;"",S199&lt;&gt;""),"click_id",IF(W199&lt;&gt;"","signal_id",IF(OR(K199&lt;&gt;"",L199&lt;&gt;"",M199&lt;&gt;""),"utm",IF(J199&lt;&gt;"","referrer",IF(T199&lt;&gt;"","selbstauskunft","unbekannt")))))))</x:f>
      </x:c>
      <x:c r="AC199" s="123" t="str">
        <x:f>IF(B199="","",IF(OR(T199="ChatGPT/KI-Suche",U199&lt;&gt;""),"Ja","Nein"))</x:f>
      </x:c>
      <x:c r="AD199" s="127" t="str">
        <x:f>IF(F199="","",DATE(YEAR(F199),MONTH(F199),1))</x:f>
      </x:c>
      <x:c r="AE199" s="123" t="str">
        <x:f>IF(B199="","",IF(G199="booking_start","Nicht zulässig",IF(OR(C199="",F199="",G199=""),"Prüfen",IF(COUNTIFS($A$7:$A$306,A199,$B$7:$B$306,B199)&gt;1,"Lead-ID prüfen","Bereit"))))</x:f>
      </x:c>
      <x:c r="AF199" s="123" t="str">
        <x:f>IF(B199="","",ROW()-6)</x:f>
      </x:c>
    </x:row>
    <x:row r="200" ht="22.5" customHeight="1">
      <x:c r="A200" s="61" t="str">
        <x:v>Eigene Daten</x:v>
      </x:c>
      <x:c r="B200" s="58"/>
      <x:c r="C200" s="58"/>
      <x:c r="D200" s="58"/>
      <x:c r="E200" s="58"/>
      <x:c r="F200" s="125"/>
      <x:c r="G200" s="58"/>
      <x:c r="H200" s="58"/>
      <x:c r="I200" s="58"/>
      <x:c r="J200" s="58"/>
      <x:c r="K200" s="58"/>
      <x:c r="L200" s="58"/>
      <x:c r="M200" s="58"/>
      <x:c r="N200" s="58"/>
      <x:c r="O200" s="58"/>
      <x:c r="P200" s="58"/>
      <x:c r="Q200" s="58"/>
      <x:c r="R200" s="58"/>
      <x:c r="S200" s="58"/>
      <x:c r="T200" s="58"/>
      <x:c r="U200" s="58"/>
      <x:c r="V200" s="58"/>
      <x:c r="W200" s="58"/>
      <x:c r="X200" s="58"/>
      <x:c r="Y200" s="58"/>
      <x:c r="Z200" s="123" t="str">
        <x:f>IF(B200="","",IF(X200&lt;&gt;"",X200,IF(OR(P200&lt;&gt;"",Q200&lt;&gt;"",R200&lt;&gt;""),"Google Ads",IF(S200&lt;&gt;"","Microsoft Ads",IF(W200&lt;&gt;"",IFERROR(INDEX('MESSPLAN'!$E$7:$E$106,MATCH(W200,'MESSPLAN'!$C$7:$C$106,0)),"Direct/Unbekannt"),IF(K200&lt;&gt;"",K200,IF(J200&lt;&gt;"",J200,IF(T200&lt;&gt;"",T200,"Direct/Unbekannt"))))))))</x:f>
      </x:c>
      <x:c r="AA200" s="123" t="str">
        <x:f>IF(B200="","",IF(W200&lt;&gt;"",IFERROR(INDEX('MESSPLAN'!$D$7:$D$106,MATCH(W200,'MESSPLAN'!$C$7:$C$106,0)),"Sonstige"),IF(OR(Z200="Google Ads",Z200="Google Organic",Z200="Google Maps"),"Google",IF(OR(U200&lt;&gt;"",T200="ChatGPT/KI-Suche"),"KI","Sonstige"))))</x:f>
      </x:c>
      <x:c r="AB200" s="123" t="str">
        <x:f>IF(B200="","",IF(X200&lt;&gt;"","manuell",IF(OR(P200&lt;&gt;"",Q200&lt;&gt;"",R200&lt;&gt;"",S200&lt;&gt;""),"click_id",IF(W200&lt;&gt;"","signal_id",IF(OR(K200&lt;&gt;"",L200&lt;&gt;"",M200&lt;&gt;""),"utm",IF(J200&lt;&gt;"","referrer",IF(T200&lt;&gt;"","selbstauskunft","unbekannt")))))))</x:f>
      </x:c>
      <x:c r="AC200" s="123" t="str">
        <x:f>IF(B200="","",IF(OR(T200="ChatGPT/KI-Suche",U200&lt;&gt;""),"Ja","Nein"))</x:f>
      </x:c>
      <x:c r="AD200" s="127" t="str">
        <x:f>IF(F200="","",DATE(YEAR(F200),MONTH(F200),1))</x:f>
      </x:c>
      <x:c r="AE200" s="123" t="str">
        <x:f>IF(B200="","",IF(G200="booking_start","Nicht zulässig",IF(OR(C200="",F200="",G200=""),"Prüfen",IF(COUNTIFS($A$7:$A$306,A200,$B$7:$B$306,B200)&gt;1,"Lead-ID prüfen","Bereit"))))</x:f>
      </x:c>
      <x:c r="AF200" s="123" t="str">
        <x:f>IF(B200="","",ROW()-6)</x:f>
      </x:c>
    </x:row>
    <x:row r="201" ht="22.5" customHeight="1">
      <x:c r="A201" s="61" t="str">
        <x:v>Eigene Daten</x:v>
      </x:c>
      <x:c r="B201" s="58"/>
      <x:c r="C201" s="58"/>
      <x:c r="D201" s="58"/>
      <x:c r="E201" s="58"/>
      <x:c r="F201" s="125"/>
      <x:c r="G201" s="58"/>
      <x:c r="H201" s="58"/>
      <x:c r="I201" s="58"/>
      <x:c r="J201" s="58"/>
      <x:c r="K201" s="58"/>
      <x:c r="L201" s="58"/>
      <x:c r="M201" s="58"/>
      <x:c r="N201" s="58"/>
      <x:c r="O201" s="58"/>
      <x:c r="P201" s="58"/>
      <x:c r="Q201" s="58"/>
      <x:c r="R201" s="58"/>
      <x:c r="S201" s="58"/>
      <x:c r="T201" s="58"/>
      <x:c r="U201" s="58"/>
      <x:c r="V201" s="58"/>
      <x:c r="W201" s="58"/>
      <x:c r="X201" s="58"/>
      <x:c r="Y201" s="58"/>
      <x:c r="Z201" s="123" t="str">
        <x:f>IF(B201="","",IF(X201&lt;&gt;"",X201,IF(OR(P201&lt;&gt;"",Q201&lt;&gt;"",R201&lt;&gt;""),"Google Ads",IF(S201&lt;&gt;"","Microsoft Ads",IF(W201&lt;&gt;"",IFERROR(INDEX('MESSPLAN'!$E$7:$E$106,MATCH(W201,'MESSPLAN'!$C$7:$C$106,0)),"Direct/Unbekannt"),IF(K201&lt;&gt;"",K201,IF(J201&lt;&gt;"",J201,IF(T201&lt;&gt;"",T201,"Direct/Unbekannt"))))))))</x:f>
      </x:c>
      <x:c r="AA201" s="123" t="str">
        <x:f>IF(B201="","",IF(W201&lt;&gt;"",IFERROR(INDEX('MESSPLAN'!$D$7:$D$106,MATCH(W201,'MESSPLAN'!$C$7:$C$106,0)),"Sonstige"),IF(OR(Z201="Google Ads",Z201="Google Organic",Z201="Google Maps"),"Google",IF(OR(U201&lt;&gt;"",T201="ChatGPT/KI-Suche"),"KI","Sonstige"))))</x:f>
      </x:c>
      <x:c r="AB201" s="123" t="str">
        <x:f>IF(B201="","",IF(X201&lt;&gt;"","manuell",IF(OR(P201&lt;&gt;"",Q201&lt;&gt;"",R201&lt;&gt;"",S201&lt;&gt;""),"click_id",IF(W201&lt;&gt;"","signal_id",IF(OR(K201&lt;&gt;"",L201&lt;&gt;"",M201&lt;&gt;""),"utm",IF(J201&lt;&gt;"","referrer",IF(T201&lt;&gt;"","selbstauskunft","unbekannt")))))))</x:f>
      </x:c>
      <x:c r="AC201" s="123" t="str">
        <x:f>IF(B201="","",IF(OR(T201="ChatGPT/KI-Suche",U201&lt;&gt;""),"Ja","Nein"))</x:f>
      </x:c>
      <x:c r="AD201" s="127" t="str">
        <x:f>IF(F201="","",DATE(YEAR(F201),MONTH(F201),1))</x:f>
      </x:c>
      <x:c r="AE201" s="123" t="str">
        <x:f>IF(B201="","",IF(G201="booking_start","Nicht zulässig",IF(OR(C201="",F201="",G201=""),"Prüfen",IF(COUNTIFS($A$7:$A$306,A201,$B$7:$B$306,B201)&gt;1,"Lead-ID prüfen","Bereit"))))</x:f>
      </x:c>
      <x:c r="AF201" s="123" t="str">
        <x:f>IF(B201="","",ROW()-6)</x:f>
      </x:c>
    </x:row>
    <x:row r="202" ht="22.5" customHeight="1">
      <x:c r="A202" s="61" t="str">
        <x:v>Eigene Daten</x:v>
      </x:c>
      <x:c r="B202" s="58"/>
      <x:c r="C202" s="58"/>
      <x:c r="D202" s="58"/>
      <x:c r="E202" s="58"/>
      <x:c r="F202" s="125"/>
      <x:c r="G202" s="58"/>
      <x:c r="H202" s="58"/>
      <x:c r="I202" s="58"/>
      <x:c r="J202" s="58"/>
      <x:c r="K202" s="58"/>
      <x:c r="L202" s="58"/>
      <x:c r="M202" s="58"/>
      <x:c r="N202" s="58"/>
      <x:c r="O202" s="58"/>
      <x:c r="P202" s="58"/>
      <x:c r="Q202" s="58"/>
      <x:c r="R202" s="58"/>
      <x:c r="S202" s="58"/>
      <x:c r="T202" s="58"/>
      <x:c r="U202" s="58"/>
      <x:c r="V202" s="58"/>
      <x:c r="W202" s="58"/>
      <x:c r="X202" s="58"/>
      <x:c r="Y202" s="58"/>
      <x:c r="Z202" s="123" t="str">
        <x:f>IF(B202="","",IF(X202&lt;&gt;"",X202,IF(OR(P202&lt;&gt;"",Q202&lt;&gt;"",R202&lt;&gt;""),"Google Ads",IF(S202&lt;&gt;"","Microsoft Ads",IF(W202&lt;&gt;"",IFERROR(INDEX('MESSPLAN'!$E$7:$E$106,MATCH(W202,'MESSPLAN'!$C$7:$C$106,0)),"Direct/Unbekannt"),IF(K202&lt;&gt;"",K202,IF(J202&lt;&gt;"",J202,IF(T202&lt;&gt;"",T202,"Direct/Unbekannt"))))))))</x:f>
      </x:c>
      <x:c r="AA202" s="123" t="str">
        <x:f>IF(B202="","",IF(W202&lt;&gt;"",IFERROR(INDEX('MESSPLAN'!$D$7:$D$106,MATCH(W202,'MESSPLAN'!$C$7:$C$106,0)),"Sonstige"),IF(OR(Z202="Google Ads",Z202="Google Organic",Z202="Google Maps"),"Google",IF(OR(U202&lt;&gt;"",T202="ChatGPT/KI-Suche"),"KI","Sonstige"))))</x:f>
      </x:c>
      <x:c r="AB202" s="123" t="str">
        <x:f>IF(B202="","",IF(X202&lt;&gt;"","manuell",IF(OR(P202&lt;&gt;"",Q202&lt;&gt;"",R202&lt;&gt;"",S202&lt;&gt;""),"click_id",IF(W202&lt;&gt;"","signal_id",IF(OR(K202&lt;&gt;"",L202&lt;&gt;"",M202&lt;&gt;""),"utm",IF(J202&lt;&gt;"","referrer",IF(T202&lt;&gt;"","selbstauskunft","unbekannt")))))))</x:f>
      </x:c>
      <x:c r="AC202" s="123" t="str">
        <x:f>IF(B202="","",IF(OR(T202="ChatGPT/KI-Suche",U202&lt;&gt;""),"Ja","Nein"))</x:f>
      </x:c>
      <x:c r="AD202" s="127" t="str">
        <x:f>IF(F202="","",DATE(YEAR(F202),MONTH(F202),1))</x:f>
      </x:c>
      <x:c r="AE202" s="123" t="str">
        <x:f>IF(B202="","",IF(G202="booking_start","Nicht zulässig",IF(OR(C202="",F202="",G202=""),"Prüfen",IF(COUNTIFS($A$7:$A$306,A202,$B$7:$B$306,B202)&gt;1,"Lead-ID prüfen","Bereit"))))</x:f>
      </x:c>
      <x:c r="AF202" s="123" t="str">
        <x:f>IF(B202="","",ROW()-6)</x:f>
      </x:c>
    </x:row>
    <x:row r="203" ht="22.5" customHeight="1">
      <x:c r="A203" s="61" t="str">
        <x:v>Eigene Daten</x:v>
      </x:c>
      <x:c r="B203" s="58"/>
      <x:c r="C203" s="58"/>
      <x:c r="D203" s="58"/>
      <x:c r="E203" s="58"/>
      <x:c r="F203" s="125"/>
      <x:c r="G203" s="58"/>
      <x:c r="H203" s="58"/>
      <x:c r="I203" s="58"/>
      <x:c r="J203" s="58"/>
      <x:c r="K203" s="58"/>
      <x:c r="L203" s="58"/>
      <x:c r="M203" s="58"/>
      <x:c r="N203" s="58"/>
      <x:c r="O203" s="58"/>
      <x:c r="P203" s="58"/>
      <x:c r="Q203" s="58"/>
      <x:c r="R203" s="58"/>
      <x:c r="S203" s="58"/>
      <x:c r="T203" s="58"/>
      <x:c r="U203" s="58"/>
      <x:c r="V203" s="58"/>
      <x:c r="W203" s="58"/>
      <x:c r="X203" s="58"/>
      <x:c r="Y203" s="58"/>
      <x:c r="Z203" s="123" t="str">
        <x:f>IF(B203="","",IF(X203&lt;&gt;"",X203,IF(OR(P203&lt;&gt;"",Q203&lt;&gt;"",R203&lt;&gt;""),"Google Ads",IF(S203&lt;&gt;"","Microsoft Ads",IF(W203&lt;&gt;"",IFERROR(INDEX('MESSPLAN'!$E$7:$E$106,MATCH(W203,'MESSPLAN'!$C$7:$C$106,0)),"Direct/Unbekannt"),IF(K203&lt;&gt;"",K203,IF(J203&lt;&gt;"",J203,IF(T203&lt;&gt;"",T203,"Direct/Unbekannt"))))))))</x:f>
      </x:c>
      <x:c r="AA203" s="123" t="str">
        <x:f>IF(B203="","",IF(W203&lt;&gt;"",IFERROR(INDEX('MESSPLAN'!$D$7:$D$106,MATCH(W203,'MESSPLAN'!$C$7:$C$106,0)),"Sonstige"),IF(OR(Z203="Google Ads",Z203="Google Organic",Z203="Google Maps"),"Google",IF(OR(U203&lt;&gt;"",T203="ChatGPT/KI-Suche"),"KI","Sonstige"))))</x:f>
      </x:c>
      <x:c r="AB203" s="123" t="str">
        <x:f>IF(B203="","",IF(X203&lt;&gt;"","manuell",IF(OR(P203&lt;&gt;"",Q203&lt;&gt;"",R203&lt;&gt;"",S203&lt;&gt;""),"click_id",IF(W203&lt;&gt;"","signal_id",IF(OR(K203&lt;&gt;"",L203&lt;&gt;"",M203&lt;&gt;""),"utm",IF(J203&lt;&gt;"","referrer",IF(T203&lt;&gt;"","selbstauskunft","unbekannt")))))))</x:f>
      </x:c>
      <x:c r="AC203" s="123" t="str">
        <x:f>IF(B203="","",IF(OR(T203="ChatGPT/KI-Suche",U203&lt;&gt;""),"Ja","Nein"))</x:f>
      </x:c>
      <x:c r="AD203" s="127" t="str">
        <x:f>IF(F203="","",DATE(YEAR(F203),MONTH(F203),1))</x:f>
      </x:c>
      <x:c r="AE203" s="123" t="str">
        <x:f>IF(B203="","",IF(G203="booking_start","Nicht zulässig",IF(OR(C203="",F203="",G203=""),"Prüfen",IF(COUNTIFS($A$7:$A$306,A203,$B$7:$B$306,B203)&gt;1,"Lead-ID prüfen","Bereit"))))</x:f>
      </x:c>
      <x:c r="AF203" s="123" t="str">
        <x:f>IF(B203="","",ROW()-6)</x:f>
      </x:c>
    </x:row>
    <x:row r="204" ht="22.5" customHeight="1">
      <x:c r="A204" s="61" t="str">
        <x:v>Eigene Daten</x:v>
      </x:c>
      <x:c r="B204" s="58"/>
      <x:c r="C204" s="58"/>
      <x:c r="D204" s="58"/>
      <x:c r="E204" s="58"/>
      <x:c r="F204" s="125"/>
      <x:c r="G204" s="58"/>
      <x:c r="H204" s="58"/>
      <x:c r="I204" s="58"/>
      <x:c r="J204" s="58"/>
      <x:c r="K204" s="58"/>
      <x:c r="L204" s="58"/>
      <x:c r="M204" s="58"/>
      <x:c r="N204" s="58"/>
      <x:c r="O204" s="58"/>
      <x:c r="P204" s="58"/>
      <x:c r="Q204" s="58"/>
      <x:c r="R204" s="58"/>
      <x:c r="S204" s="58"/>
      <x:c r="T204" s="58"/>
      <x:c r="U204" s="58"/>
      <x:c r="V204" s="58"/>
      <x:c r="W204" s="58"/>
      <x:c r="X204" s="58"/>
      <x:c r="Y204" s="58"/>
      <x:c r="Z204" s="123" t="str">
        <x:f>IF(B204="","",IF(X204&lt;&gt;"",X204,IF(OR(P204&lt;&gt;"",Q204&lt;&gt;"",R204&lt;&gt;""),"Google Ads",IF(S204&lt;&gt;"","Microsoft Ads",IF(W204&lt;&gt;"",IFERROR(INDEX('MESSPLAN'!$E$7:$E$106,MATCH(W204,'MESSPLAN'!$C$7:$C$106,0)),"Direct/Unbekannt"),IF(K204&lt;&gt;"",K204,IF(J204&lt;&gt;"",J204,IF(T204&lt;&gt;"",T204,"Direct/Unbekannt"))))))))</x:f>
      </x:c>
      <x:c r="AA204" s="123" t="str">
        <x:f>IF(B204="","",IF(W204&lt;&gt;"",IFERROR(INDEX('MESSPLAN'!$D$7:$D$106,MATCH(W204,'MESSPLAN'!$C$7:$C$106,0)),"Sonstige"),IF(OR(Z204="Google Ads",Z204="Google Organic",Z204="Google Maps"),"Google",IF(OR(U204&lt;&gt;"",T204="ChatGPT/KI-Suche"),"KI","Sonstige"))))</x:f>
      </x:c>
      <x:c r="AB204" s="123" t="str">
        <x:f>IF(B204="","",IF(X204&lt;&gt;"","manuell",IF(OR(P204&lt;&gt;"",Q204&lt;&gt;"",R204&lt;&gt;"",S204&lt;&gt;""),"click_id",IF(W204&lt;&gt;"","signal_id",IF(OR(K204&lt;&gt;"",L204&lt;&gt;"",M204&lt;&gt;""),"utm",IF(J204&lt;&gt;"","referrer",IF(T204&lt;&gt;"","selbstauskunft","unbekannt")))))))</x:f>
      </x:c>
      <x:c r="AC204" s="123" t="str">
        <x:f>IF(B204="","",IF(OR(T204="ChatGPT/KI-Suche",U204&lt;&gt;""),"Ja","Nein"))</x:f>
      </x:c>
      <x:c r="AD204" s="127" t="str">
        <x:f>IF(F204="","",DATE(YEAR(F204),MONTH(F204),1))</x:f>
      </x:c>
      <x:c r="AE204" s="123" t="str">
        <x:f>IF(B204="","",IF(G204="booking_start","Nicht zulässig",IF(OR(C204="",F204="",G204=""),"Prüfen",IF(COUNTIFS($A$7:$A$306,A204,$B$7:$B$306,B204)&gt;1,"Lead-ID prüfen","Bereit"))))</x:f>
      </x:c>
      <x:c r="AF204" s="123" t="str">
        <x:f>IF(B204="","",ROW()-6)</x:f>
      </x:c>
    </x:row>
    <x:row r="205" ht="22.5" customHeight="1">
      <x:c r="A205" s="61" t="str">
        <x:v>Eigene Daten</x:v>
      </x:c>
      <x:c r="B205" s="58"/>
      <x:c r="C205" s="58"/>
      <x:c r="D205" s="58"/>
      <x:c r="E205" s="58"/>
      <x:c r="F205" s="125"/>
      <x:c r="G205" s="58"/>
      <x:c r="H205" s="58"/>
      <x:c r="I205" s="58"/>
      <x:c r="J205" s="58"/>
      <x:c r="K205" s="58"/>
      <x:c r="L205" s="58"/>
      <x:c r="M205" s="58"/>
      <x:c r="N205" s="58"/>
      <x:c r="O205" s="58"/>
      <x:c r="P205" s="58"/>
      <x:c r="Q205" s="58"/>
      <x:c r="R205" s="58"/>
      <x:c r="S205" s="58"/>
      <x:c r="T205" s="58"/>
      <x:c r="U205" s="58"/>
      <x:c r="V205" s="58"/>
      <x:c r="W205" s="58"/>
      <x:c r="X205" s="58"/>
      <x:c r="Y205" s="58"/>
      <x:c r="Z205" s="123" t="str">
        <x:f>IF(B205="","",IF(X205&lt;&gt;"",X205,IF(OR(P205&lt;&gt;"",Q205&lt;&gt;"",R205&lt;&gt;""),"Google Ads",IF(S205&lt;&gt;"","Microsoft Ads",IF(W205&lt;&gt;"",IFERROR(INDEX('MESSPLAN'!$E$7:$E$106,MATCH(W205,'MESSPLAN'!$C$7:$C$106,0)),"Direct/Unbekannt"),IF(K205&lt;&gt;"",K205,IF(J205&lt;&gt;"",J205,IF(T205&lt;&gt;"",T205,"Direct/Unbekannt"))))))))</x:f>
      </x:c>
      <x:c r="AA205" s="123" t="str">
        <x:f>IF(B205="","",IF(W205&lt;&gt;"",IFERROR(INDEX('MESSPLAN'!$D$7:$D$106,MATCH(W205,'MESSPLAN'!$C$7:$C$106,0)),"Sonstige"),IF(OR(Z205="Google Ads",Z205="Google Organic",Z205="Google Maps"),"Google",IF(OR(U205&lt;&gt;"",T205="ChatGPT/KI-Suche"),"KI","Sonstige"))))</x:f>
      </x:c>
      <x:c r="AB205" s="123" t="str">
        <x:f>IF(B205="","",IF(X205&lt;&gt;"","manuell",IF(OR(P205&lt;&gt;"",Q205&lt;&gt;"",R205&lt;&gt;"",S205&lt;&gt;""),"click_id",IF(W205&lt;&gt;"","signal_id",IF(OR(K205&lt;&gt;"",L205&lt;&gt;"",M205&lt;&gt;""),"utm",IF(J205&lt;&gt;"","referrer",IF(T205&lt;&gt;"","selbstauskunft","unbekannt")))))))</x:f>
      </x:c>
      <x:c r="AC205" s="123" t="str">
        <x:f>IF(B205="","",IF(OR(T205="ChatGPT/KI-Suche",U205&lt;&gt;""),"Ja","Nein"))</x:f>
      </x:c>
      <x:c r="AD205" s="127" t="str">
        <x:f>IF(F205="","",DATE(YEAR(F205),MONTH(F205),1))</x:f>
      </x:c>
      <x:c r="AE205" s="123" t="str">
        <x:f>IF(B205="","",IF(G205="booking_start","Nicht zulässig",IF(OR(C205="",F205="",G205=""),"Prüfen",IF(COUNTIFS($A$7:$A$306,A205,$B$7:$B$306,B205)&gt;1,"Lead-ID prüfen","Bereit"))))</x:f>
      </x:c>
      <x:c r="AF205" s="123" t="str">
        <x:f>IF(B205="","",ROW()-6)</x:f>
      </x:c>
    </x:row>
    <x:row r="206" ht="22.5" customHeight="1">
      <x:c r="A206" s="61" t="str">
        <x:v>Eigene Daten</x:v>
      </x:c>
      <x:c r="B206" s="58"/>
      <x:c r="C206" s="58"/>
      <x:c r="D206" s="58"/>
      <x:c r="E206" s="58"/>
      <x:c r="F206" s="125"/>
      <x:c r="G206" s="58"/>
      <x:c r="H206" s="58"/>
      <x:c r="I206" s="58"/>
      <x:c r="J206" s="58"/>
      <x:c r="K206" s="58"/>
      <x:c r="L206" s="58"/>
      <x:c r="M206" s="58"/>
      <x:c r="N206" s="58"/>
      <x:c r="O206" s="58"/>
      <x:c r="P206" s="58"/>
      <x:c r="Q206" s="58"/>
      <x:c r="R206" s="58"/>
      <x:c r="S206" s="58"/>
      <x:c r="T206" s="58"/>
      <x:c r="U206" s="58"/>
      <x:c r="V206" s="58"/>
      <x:c r="W206" s="58"/>
      <x:c r="X206" s="58"/>
      <x:c r="Y206" s="58"/>
      <x:c r="Z206" s="123" t="str">
        <x:f>IF(B206="","",IF(X206&lt;&gt;"",X206,IF(OR(P206&lt;&gt;"",Q206&lt;&gt;"",R206&lt;&gt;""),"Google Ads",IF(S206&lt;&gt;"","Microsoft Ads",IF(W206&lt;&gt;"",IFERROR(INDEX('MESSPLAN'!$E$7:$E$106,MATCH(W206,'MESSPLAN'!$C$7:$C$106,0)),"Direct/Unbekannt"),IF(K206&lt;&gt;"",K206,IF(J206&lt;&gt;"",J206,IF(T206&lt;&gt;"",T206,"Direct/Unbekannt"))))))))</x:f>
      </x:c>
      <x:c r="AA206" s="123" t="str">
        <x:f>IF(B206="","",IF(W206&lt;&gt;"",IFERROR(INDEX('MESSPLAN'!$D$7:$D$106,MATCH(W206,'MESSPLAN'!$C$7:$C$106,0)),"Sonstige"),IF(OR(Z206="Google Ads",Z206="Google Organic",Z206="Google Maps"),"Google",IF(OR(U206&lt;&gt;"",T206="ChatGPT/KI-Suche"),"KI","Sonstige"))))</x:f>
      </x:c>
      <x:c r="AB206" s="123" t="str">
        <x:f>IF(B206="","",IF(X206&lt;&gt;"","manuell",IF(OR(P206&lt;&gt;"",Q206&lt;&gt;"",R206&lt;&gt;"",S206&lt;&gt;""),"click_id",IF(W206&lt;&gt;"","signal_id",IF(OR(K206&lt;&gt;"",L206&lt;&gt;"",M206&lt;&gt;""),"utm",IF(J206&lt;&gt;"","referrer",IF(T206&lt;&gt;"","selbstauskunft","unbekannt")))))))</x:f>
      </x:c>
      <x:c r="AC206" s="123" t="str">
        <x:f>IF(B206="","",IF(OR(T206="ChatGPT/KI-Suche",U206&lt;&gt;""),"Ja","Nein"))</x:f>
      </x:c>
      <x:c r="AD206" s="127" t="str">
        <x:f>IF(F206="","",DATE(YEAR(F206),MONTH(F206),1))</x:f>
      </x:c>
      <x:c r="AE206" s="123" t="str">
        <x:f>IF(B206="","",IF(G206="booking_start","Nicht zulässig",IF(OR(C206="",F206="",G206=""),"Prüfen",IF(COUNTIFS($A$7:$A$306,A206,$B$7:$B$306,B206)&gt;1,"Lead-ID prüfen","Bereit"))))</x:f>
      </x:c>
      <x:c r="AF206" s="123" t="str">
        <x:f>IF(B206="","",ROW()-6)</x:f>
      </x:c>
    </x:row>
    <x:row r="207" ht="22.5" customHeight="1">
      <x:c r="A207" s="61" t="str">
        <x:v>Eigene Daten</x:v>
      </x:c>
      <x:c r="B207" s="58"/>
      <x:c r="C207" s="58"/>
      <x:c r="D207" s="58"/>
      <x:c r="E207" s="58"/>
      <x:c r="F207" s="125"/>
      <x:c r="G207" s="58"/>
      <x:c r="H207" s="58"/>
      <x:c r="I207" s="58"/>
      <x:c r="J207" s="58"/>
      <x:c r="K207" s="58"/>
      <x:c r="L207" s="58"/>
      <x:c r="M207" s="58"/>
      <x:c r="N207" s="58"/>
      <x:c r="O207" s="58"/>
      <x:c r="P207" s="58"/>
      <x:c r="Q207" s="58"/>
      <x:c r="R207" s="58"/>
      <x:c r="S207" s="58"/>
      <x:c r="T207" s="58"/>
      <x:c r="U207" s="58"/>
      <x:c r="V207" s="58"/>
      <x:c r="W207" s="58"/>
      <x:c r="X207" s="58"/>
      <x:c r="Y207" s="58"/>
      <x:c r="Z207" s="123" t="str">
        <x:f>IF(B207="","",IF(X207&lt;&gt;"",X207,IF(OR(P207&lt;&gt;"",Q207&lt;&gt;"",R207&lt;&gt;""),"Google Ads",IF(S207&lt;&gt;"","Microsoft Ads",IF(W207&lt;&gt;"",IFERROR(INDEX('MESSPLAN'!$E$7:$E$106,MATCH(W207,'MESSPLAN'!$C$7:$C$106,0)),"Direct/Unbekannt"),IF(K207&lt;&gt;"",K207,IF(J207&lt;&gt;"",J207,IF(T207&lt;&gt;"",T207,"Direct/Unbekannt"))))))))</x:f>
      </x:c>
      <x:c r="AA207" s="123" t="str">
        <x:f>IF(B207="","",IF(W207&lt;&gt;"",IFERROR(INDEX('MESSPLAN'!$D$7:$D$106,MATCH(W207,'MESSPLAN'!$C$7:$C$106,0)),"Sonstige"),IF(OR(Z207="Google Ads",Z207="Google Organic",Z207="Google Maps"),"Google",IF(OR(U207&lt;&gt;"",T207="ChatGPT/KI-Suche"),"KI","Sonstige"))))</x:f>
      </x:c>
      <x:c r="AB207" s="123" t="str">
        <x:f>IF(B207="","",IF(X207&lt;&gt;"","manuell",IF(OR(P207&lt;&gt;"",Q207&lt;&gt;"",R207&lt;&gt;"",S207&lt;&gt;""),"click_id",IF(W207&lt;&gt;"","signal_id",IF(OR(K207&lt;&gt;"",L207&lt;&gt;"",M207&lt;&gt;""),"utm",IF(J207&lt;&gt;"","referrer",IF(T207&lt;&gt;"","selbstauskunft","unbekannt")))))))</x:f>
      </x:c>
      <x:c r="AC207" s="123" t="str">
        <x:f>IF(B207="","",IF(OR(T207="ChatGPT/KI-Suche",U207&lt;&gt;""),"Ja","Nein"))</x:f>
      </x:c>
      <x:c r="AD207" s="127" t="str">
        <x:f>IF(F207="","",DATE(YEAR(F207),MONTH(F207),1))</x:f>
      </x:c>
      <x:c r="AE207" s="123" t="str">
        <x:f>IF(B207="","",IF(G207="booking_start","Nicht zulässig",IF(OR(C207="",F207="",G207=""),"Prüfen",IF(COUNTIFS($A$7:$A$306,A207,$B$7:$B$306,B207)&gt;1,"Lead-ID prüfen","Bereit"))))</x:f>
      </x:c>
      <x:c r="AF207" s="123" t="str">
        <x:f>IF(B207="","",ROW()-6)</x:f>
      </x:c>
    </x:row>
    <x:row r="208" ht="22.5" customHeight="1">
      <x:c r="A208" s="61" t="str">
        <x:v>Eigene Daten</x:v>
      </x:c>
      <x:c r="B208" s="58"/>
      <x:c r="C208" s="58"/>
      <x:c r="D208" s="58"/>
      <x:c r="E208" s="58"/>
      <x:c r="F208" s="125"/>
      <x:c r="G208" s="58"/>
      <x:c r="H208" s="58"/>
      <x:c r="I208" s="58"/>
      <x:c r="J208" s="58"/>
      <x:c r="K208" s="58"/>
      <x:c r="L208" s="58"/>
      <x:c r="M208" s="58"/>
      <x:c r="N208" s="58"/>
      <x:c r="O208" s="58"/>
      <x:c r="P208" s="58"/>
      <x:c r="Q208" s="58"/>
      <x:c r="R208" s="58"/>
      <x:c r="S208" s="58"/>
      <x:c r="T208" s="58"/>
      <x:c r="U208" s="58"/>
      <x:c r="V208" s="58"/>
      <x:c r="W208" s="58"/>
      <x:c r="X208" s="58"/>
      <x:c r="Y208" s="58"/>
      <x:c r="Z208" s="123" t="str">
        <x:f>IF(B208="","",IF(X208&lt;&gt;"",X208,IF(OR(P208&lt;&gt;"",Q208&lt;&gt;"",R208&lt;&gt;""),"Google Ads",IF(S208&lt;&gt;"","Microsoft Ads",IF(W208&lt;&gt;"",IFERROR(INDEX('MESSPLAN'!$E$7:$E$106,MATCH(W208,'MESSPLAN'!$C$7:$C$106,0)),"Direct/Unbekannt"),IF(K208&lt;&gt;"",K208,IF(J208&lt;&gt;"",J208,IF(T208&lt;&gt;"",T208,"Direct/Unbekannt"))))))))</x:f>
      </x:c>
      <x:c r="AA208" s="123" t="str">
        <x:f>IF(B208="","",IF(W208&lt;&gt;"",IFERROR(INDEX('MESSPLAN'!$D$7:$D$106,MATCH(W208,'MESSPLAN'!$C$7:$C$106,0)),"Sonstige"),IF(OR(Z208="Google Ads",Z208="Google Organic",Z208="Google Maps"),"Google",IF(OR(U208&lt;&gt;"",T208="ChatGPT/KI-Suche"),"KI","Sonstige"))))</x:f>
      </x:c>
      <x:c r="AB208" s="123" t="str">
        <x:f>IF(B208="","",IF(X208&lt;&gt;"","manuell",IF(OR(P208&lt;&gt;"",Q208&lt;&gt;"",R208&lt;&gt;"",S208&lt;&gt;""),"click_id",IF(W208&lt;&gt;"","signal_id",IF(OR(K208&lt;&gt;"",L208&lt;&gt;"",M208&lt;&gt;""),"utm",IF(J208&lt;&gt;"","referrer",IF(T208&lt;&gt;"","selbstauskunft","unbekannt")))))))</x:f>
      </x:c>
      <x:c r="AC208" s="123" t="str">
        <x:f>IF(B208="","",IF(OR(T208="ChatGPT/KI-Suche",U208&lt;&gt;""),"Ja","Nein"))</x:f>
      </x:c>
      <x:c r="AD208" s="127" t="str">
        <x:f>IF(F208="","",DATE(YEAR(F208),MONTH(F208),1))</x:f>
      </x:c>
      <x:c r="AE208" s="123" t="str">
        <x:f>IF(B208="","",IF(G208="booking_start","Nicht zulässig",IF(OR(C208="",F208="",G208=""),"Prüfen",IF(COUNTIFS($A$7:$A$306,A208,$B$7:$B$306,B208)&gt;1,"Lead-ID prüfen","Bereit"))))</x:f>
      </x:c>
      <x:c r="AF208" s="123" t="str">
        <x:f>IF(B208="","",ROW()-6)</x:f>
      </x:c>
    </x:row>
    <x:row r="209" ht="22.5" customHeight="1">
      <x:c r="A209" s="61" t="str">
        <x:v>Eigene Daten</x:v>
      </x:c>
      <x:c r="B209" s="58"/>
      <x:c r="C209" s="58"/>
      <x:c r="D209" s="58"/>
      <x:c r="E209" s="58"/>
      <x:c r="F209" s="125"/>
      <x:c r="G209" s="58"/>
      <x:c r="H209" s="58"/>
      <x:c r="I209" s="58"/>
      <x:c r="J209" s="58"/>
      <x:c r="K209" s="58"/>
      <x:c r="L209" s="58"/>
      <x:c r="M209" s="58"/>
      <x:c r="N209" s="58"/>
      <x:c r="O209" s="58"/>
      <x:c r="P209" s="58"/>
      <x:c r="Q209" s="58"/>
      <x:c r="R209" s="58"/>
      <x:c r="S209" s="58"/>
      <x:c r="T209" s="58"/>
      <x:c r="U209" s="58"/>
      <x:c r="V209" s="58"/>
      <x:c r="W209" s="58"/>
      <x:c r="X209" s="58"/>
      <x:c r="Y209" s="58"/>
      <x:c r="Z209" s="123" t="str">
        <x:f>IF(B209="","",IF(X209&lt;&gt;"",X209,IF(OR(P209&lt;&gt;"",Q209&lt;&gt;"",R209&lt;&gt;""),"Google Ads",IF(S209&lt;&gt;"","Microsoft Ads",IF(W209&lt;&gt;"",IFERROR(INDEX('MESSPLAN'!$E$7:$E$106,MATCH(W209,'MESSPLAN'!$C$7:$C$106,0)),"Direct/Unbekannt"),IF(K209&lt;&gt;"",K209,IF(J209&lt;&gt;"",J209,IF(T209&lt;&gt;"",T209,"Direct/Unbekannt"))))))))</x:f>
      </x:c>
      <x:c r="AA209" s="123" t="str">
        <x:f>IF(B209="","",IF(W209&lt;&gt;"",IFERROR(INDEX('MESSPLAN'!$D$7:$D$106,MATCH(W209,'MESSPLAN'!$C$7:$C$106,0)),"Sonstige"),IF(OR(Z209="Google Ads",Z209="Google Organic",Z209="Google Maps"),"Google",IF(OR(U209&lt;&gt;"",T209="ChatGPT/KI-Suche"),"KI","Sonstige"))))</x:f>
      </x:c>
      <x:c r="AB209" s="123" t="str">
        <x:f>IF(B209="","",IF(X209&lt;&gt;"","manuell",IF(OR(P209&lt;&gt;"",Q209&lt;&gt;"",R209&lt;&gt;"",S209&lt;&gt;""),"click_id",IF(W209&lt;&gt;"","signal_id",IF(OR(K209&lt;&gt;"",L209&lt;&gt;"",M209&lt;&gt;""),"utm",IF(J209&lt;&gt;"","referrer",IF(T209&lt;&gt;"","selbstauskunft","unbekannt")))))))</x:f>
      </x:c>
      <x:c r="AC209" s="123" t="str">
        <x:f>IF(B209="","",IF(OR(T209="ChatGPT/KI-Suche",U209&lt;&gt;""),"Ja","Nein"))</x:f>
      </x:c>
      <x:c r="AD209" s="127" t="str">
        <x:f>IF(F209="","",DATE(YEAR(F209),MONTH(F209),1))</x:f>
      </x:c>
      <x:c r="AE209" s="123" t="str">
        <x:f>IF(B209="","",IF(G209="booking_start","Nicht zulässig",IF(OR(C209="",F209="",G209=""),"Prüfen",IF(COUNTIFS($A$7:$A$306,A209,$B$7:$B$306,B209)&gt;1,"Lead-ID prüfen","Bereit"))))</x:f>
      </x:c>
      <x:c r="AF209" s="123" t="str">
        <x:f>IF(B209="","",ROW()-6)</x:f>
      </x:c>
    </x:row>
    <x:row r="210" ht="22.5" customHeight="1">
      <x:c r="A210" s="61" t="str">
        <x:v>Eigene Daten</x:v>
      </x:c>
      <x:c r="B210" s="58"/>
      <x:c r="C210" s="58"/>
      <x:c r="D210" s="58"/>
      <x:c r="E210" s="58"/>
      <x:c r="F210" s="125"/>
      <x:c r="G210" s="58"/>
      <x:c r="H210" s="58"/>
      <x:c r="I210" s="58"/>
      <x:c r="J210" s="58"/>
      <x:c r="K210" s="58"/>
      <x:c r="L210" s="58"/>
      <x:c r="M210" s="58"/>
      <x:c r="N210" s="58"/>
      <x:c r="O210" s="58"/>
      <x:c r="P210" s="58"/>
      <x:c r="Q210" s="58"/>
      <x:c r="R210" s="58"/>
      <x:c r="S210" s="58"/>
      <x:c r="T210" s="58"/>
      <x:c r="U210" s="58"/>
      <x:c r="V210" s="58"/>
      <x:c r="W210" s="58"/>
      <x:c r="X210" s="58"/>
      <x:c r="Y210" s="58"/>
      <x:c r="Z210" s="123" t="str">
        <x:f>IF(B210="","",IF(X210&lt;&gt;"",X210,IF(OR(P210&lt;&gt;"",Q210&lt;&gt;"",R210&lt;&gt;""),"Google Ads",IF(S210&lt;&gt;"","Microsoft Ads",IF(W210&lt;&gt;"",IFERROR(INDEX('MESSPLAN'!$E$7:$E$106,MATCH(W210,'MESSPLAN'!$C$7:$C$106,0)),"Direct/Unbekannt"),IF(K210&lt;&gt;"",K210,IF(J210&lt;&gt;"",J210,IF(T210&lt;&gt;"",T210,"Direct/Unbekannt"))))))))</x:f>
      </x:c>
      <x:c r="AA210" s="123" t="str">
        <x:f>IF(B210="","",IF(W210&lt;&gt;"",IFERROR(INDEX('MESSPLAN'!$D$7:$D$106,MATCH(W210,'MESSPLAN'!$C$7:$C$106,0)),"Sonstige"),IF(OR(Z210="Google Ads",Z210="Google Organic",Z210="Google Maps"),"Google",IF(OR(U210&lt;&gt;"",T210="ChatGPT/KI-Suche"),"KI","Sonstige"))))</x:f>
      </x:c>
      <x:c r="AB210" s="123" t="str">
        <x:f>IF(B210="","",IF(X210&lt;&gt;"","manuell",IF(OR(P210&lt;&gt;"",Q210&lt;&gt;"",R210&lt;&gt;"",S210&lt;&gt;""),"click_id",IF(W210&lt;&gt;"","signal_id",IF(OR(K210&lt;&gt;"",L210&lt;&gt;"",M210&lt;&gt;""),"utm",IF(J210&lt;&gt;"","referrer",IF(T210&lt;&gt;"","selbstauskunft","unbekannt")))))))</x:f>
      </x:c>
      <x:c r="AC210" s="123" t="str">
        <x:f>IF(B210="","",IF(OR(T210="ChatGPT/KI-Suche",U210&lt;&gt;""),"Ja","Nein"))</x:f>
      </x:c>
      <x:c r="AD210" s="127" t="str">
        <x:f>IF(F210="","",DATE(YEAR(F210),MONTH(F210),1))</x:f>
      </x:c>
      <x:c r="AE210" s="123" t="str">
        <x:f>IF(B210="","",IF(G210="booking_start","Nicht zulässig",IF(OR(C210="",F210="",G210=""),"Prüfen",IF(COUNTIFS($A$7:$A$306,A210,$B$7:$B$306,B210)&gt;1,"Lead-ID prüfen","Bereit"))))</x:f>
      </x:c>
      <x:c r="AF210" s="123" t="str">
        <x:f>IF(B210="","",ROW()-6)</x:f>
      </x:c>
    </x:row>
    <x:row r="211" ht="22.5" customHeight="1">
      <x:c r="A211" s="61" t="str">
        <x:v>Eigene Daten</x:v>
      </x:c>
      <x:c r="B211" s="58"/>
      <x:c r="C211" s="58"/>
      <x:c r="D211" s="58"/>
      <x:c r="E211" s="58"/>
      <x:c r="F211" s="125"/>
      <x:c r="G211" s="58"/>
      <x:c r="H211" s="58"/>
      <x:c r="I211" s="58"/>
      <x:c r="J211" s="58"/>
      <x:c r="K211" s="58"/>
      <x:c r="L211" s="58"/>
      <x:c r="M211" s="58"/>
      <x:c r="N211" s="58"/>
      <x:c r="O211" s="58"/>
      <x:c r="P211" s="58"/>
      <x:c r="Q211" s="58"/>
      <x:c r="R211" s="58"/>
      <x:c r="S211" s="58"/>
      <x:c r="T211" s="58"/>
      <x:c r="U211" s="58"/>
      <x:c r="V211" s="58"/>
      <x:c r="W211" s="58"/>
      <x:c r="X211" s="58"/>
      <x:c r="Y211" s="58"/>
      <x:c r="Z211" s="123" t="str">
        <x:f>IF(B211="","",IF(X211&lt;&gt;"",X211,IF(OR(P211&lt;&gt;"",Q211&lt;&gt;"",R211&lt;&gt;""),"Google Ads",IF(S211&lt;&gt;"","Microsoft Ads",IF(W211&lt;&gt;"",IFERROR(INDEX('MESSPLAN'!$E$7:$E$106,MATCH(W211,'MESSPLAN'!$C$7:$C$106,0)),"Direct/Unbekannt"),IF(K211&lt;&gt;"",K211,IF(J211&lt;&gt;"",J211,IF(T211&lt;&gt;"",T211,"Direct/Unbekannt"))))))))</x:f>
      </x:c>
      <x:c r="AA211" s="123" t="str">
        <x:f>IF(B211="","",IF(W211&lt;&gt;"",IFERROR(INDEX('MESSPLAN'!$D$7:$D$106,MATCH(W211,'MESSPLAN'!$C$7:$C$106,0)),"Sonstige"),IF(OR(Z211="Google Ads",Z211="Google Organic",Z211="Google Maps"),"Google",IF(OR(U211&lt;&gt;"",T211="ChatGPT/KI-Suche"),"KI","Sonstige"))))</x:f>
      </x:c>
      <x:c r="AB211" s="123" t="str">
        <x:f>IF(B211="","",IF(X211&lt;&gt;"","manuell",IF(OR(P211&lt;&gt;"",Q211&lt;&gt;"",R211&lt;&gt;"",S211&lt;&gt;""),"click_id",IF(W211&lt;&gt;"","signal_id",IF(OR(K211&lt;&gt;"",L211&lt;&gt;"",M211&lt;&gt;""),"utm",IF(J211&lt;&gt;"","referrer",IF(T211&lt;&gt;"","selbstauskunft","unbekannt")))))))</x:f>
      </x:c>
      <x:c r="AC211" s="123" t="str">
        <x:f>IF(B211="","",IF(OR(T211="ChatGPT/KI-Suche",U211&lt;&gt;""),"Ja","Nein"))</x:f>
      </x:c>
      <x:c r="AD211" s="127" t="str">
        <x:f>IF(F211="","",DATE(YEAR(F211),MONTH(F211),1))</x:f>
      </x:c>
      <x:c r="AE211" s="123" t="str">
        <x:f>IF(B211="","",IF(G211="booking_start","Nicht zulässig",IF(OR(C211="",F211="",G211=""),"Prüfen",IF(COUNTIFS($A$7:$A$306,A211,$B$7:$B$306,B211)&gt;1,"Lead-ID prüfen","Bereit"))))</x:f>
      </x:c>
      <x:c r="AF211" s="123" t="str">
        <x:f>IF(B211="","",ROW()-6)</x:f>
      </x:c>
    </x:row>
    <x:row r="212" ht="22.5" customHeight="1">
      <x:c r="A212" s="61" t="str">
        <x:v>Eigene Daten</x:v>
      </x:c>
      <x:c r="B212" s="58"/>
      <x:c r="C212" s="58"/>
      <x:c r="D212" s="58"/>
      <x:c r="E212" s="58"/>
      <x:c r="F212" s="125"/>
      <x:c r="G212" s="58"/>
      <x:c r="H212" s="58"/>
      <x:c r="I212" s="58"/>
      <x:c r="J212" s="58"/>
      <x:c r="K212" s="58"/>
      <x:c r="L212" s="58"/>
      <x:c r="M212" s="58"/>
      <x:c r="N212" s="58"/>
      <x:c r="O212" s="58"/>
      <x:c r="P212" s="58"/>
      <x:c r="Q212" s="58"/>
      <x:c r="R212" s="58"/>
      <x:c r="S212" s="58"/>
      <x:c r="T212" s="58"/>
      <x:c r="U212" s="58"/>
      <x:c r="V212" s="58"/>
      <x:c r="W212" s="58"/>
      <x:c r="X212" s="58"/>
      <x:c r="Y212" s="58"/>
      <x:c r="Z212" s="123" t="str">
        <x:f>IF(B212="","",IF(X212&lt;&gt;"",X212,IF(OR(P212&lt;&gt;"",Q212&lt;&gt;"",R212&lt;&gt;""),"Google Ads",IF(S212&lt;&gt;"","Microsoft Ads",IF(W212&lt;&gt;"",IFERROR(INDEX('MESSPLAN'!$E$7:$E$106,MATCH(W212,'MESSPLAN'!$C$7:$C$106,0)),"Direct/Unbekannt"),IF(K212&lt;&gt;"",K212,IF(J212&lt;&gt;"",J212,IF(T212&lt;&gt;"",T212,"Direct/Unbekannt"))))))))</x:f>
      </x:c>
      <x:c r="AA212" s="123" t="str">
        <x:f>IF(B212="","",IF(W212&lt;&gt;"",IFERROR(INDEX('MESSPLAN'!$D$7:$D$106,MATCH(W212,'MESSPLAN'!$C$7:$C$106,0)),"Sonstige"),IF(OR(Z212="Google Ads",Z212="Google Organic",Z212="Google Maps"),"Google",IF(OR(U212&lt;&gt;"",T212="ChatGPT/KI-Suche"),"KI","Sonstige"))))</x:f>
      </x:c>
      <x:c r="AB212" s="123" t="str">
        <x:f>IF(B212="","",IF(X212&lt;&gt;"","manuell",IF(OR(P212&lt;&gt;"",Q212&lt;&gt;"",R212&lt;&gt;"",S212&lt;&gt;""),"click_id",IF(W212&lt;&gt;"","signal_id",IF(OR(K212&lt;&gt;"",L212&lt;&gt;"",M212&lt;&gt;""),"utm",IF(J212&lt;&gt;"","referrer",IF(T212&lt;&gt;"","selbstauskunft","unbekannt")))))))</x:f>
      </x:c>
      <x:c r="AC212" s="123" t="str">
        <x:f>IF(B212="","",IF(OR(T212="ChatGPT/KI-Suche",U212&lt;&gt;""),"Ja","Nein"))</x:f>
      </x:c>
      <x:c r="AD212" s="127" t="str">
        <x:f>IF(F212="","",DATE(YEAR(F212),MONTH(F212),1))</x:f>
      </x:c>
      <x:c r="AE212" s="123" t="str">
        <x:f>IF(B212="","",IF(G212="booking_start","Nicht zulässig",IF(OR(C212="",F212="",G212=""),"Prüfen",IF(COUNTIFS($A$7:$A$306,A212,$B$7:$B$306,B212)&gt;1,"Lead-ID prüfen","Bereit"))))</x:f>
      </x:c>
      <x:c r="AF212" s="123" t="str">
        <x:f>IF(B212="","",ROW()-6)</x:f>
      </x:c>
    </x:row>
    <x:row r="213" ht="22.5" customHeight="1">
      <x:c r="A213" s="61" t="str">
        <x:v>Eigene Daten</x:v>
      </x:c>
      <x:c r="B213" s="58"/>
      <x:c r="C213" s="58"/>
      <x:c r="D213" s="58"/>
      <x:c r="E213" s="58"/>
      <x:c r="F213" s="125"/>
      <x:c r="G213" s="58"/>
      <x:c r="H213" s="58"/>
      <x:c r="I213" s="58"/>
      <x:c r="J213" s="58"/>
      <x:c r="K213" s="58"/>
      <x:c r="L213" s="58"/>
      <x:c r="M213" s="58"/>
      <x:c r="N213" s="58"/>
      <x:c r="O213" s="58"/>
      <x:c r="P213" s="58"/>
      <x:c r="Q213" s="58"/>
      <x:c r="R213" s="58"/>
      <x:c r="S213" s="58"/>
      <x:c r="T213" s="58"/>
      <x:c r="U213" s="58"/>
      <x:c r="V213" s="58"/>
      <x:c r="W213" s="58"/>
      <x:c r="X213" s="58"/>
      <x:c r="Y213" s="58"/>
      <x:c r="Z213" s="123" t="str">
        <x:f>IF(B213="","",IF(X213&lt;&gt;"",X213,IF(OR(P213&lt;&gt;"",Q213&lt;&gt;"",R213&lt;&gt;""),"Google Ads",IF(S213&lt;&gt;"","Microsoft Ads",IF(W213&lt;&gt;"",IFERROR(INDEX('MESSPLAN'!$E$7:$E$106,MATCH(W213,'MESSPLAN'!$C$7:$C$106,0)),"Direct/Unbekannt"),IF(K213&lt;&gt;"",K213,IF(J213&lt;&gt;"",J213,IF(T213&lt;&gt;"",T213,"Direct/Unbekannt"))))))))</x:f>
      </x:c>
      <x:c r="AA213" s="123" t="str">
        <x:f>IF(B213="","",IF(W213&lt;&gt;"",IFERROR(INDEX('MESSPLAN'!$D$7:$D$106,MATCH(W213,'MESSPLAN'!$C$7:$C$106,0)),"Sonstige"),IF(OR(Z213="Google Ads",Z213="Google Organic",Z213="Google Maps"),"Google",IF(OR(U213&lt;&gt;"",T213="ChatGPT/KI-Suche"),"KI","Sonstige"))))</x:f>
      </x:c>
      <x:c r="AB213" s="123" t="str">
        <x:f>IF(B213="","",IF(X213&lt;&gt;"","manuell",IF(OR(P213&lt;&gt;"",Q213&lt;&gt;"",R213&lt;&gt;"",S213&lt;&gt;""),"click_id",IF(W213&lt;&gt;"","signal_id",IF(OR(K213&lt;&gt;"",L213&lt;&gt;"",M213&lt;&gt;""),"utm",IF(J213&lt;&gt;"","referrer",IF(T213&lt;&gt;"","selbstauskunft","unbekannt")))))))</x:f>
      </x:c>
      <x:c r="AC213" s="123" t="str">
        <x:f>IF(B213="","",IF(OR(T213="ChatGPT/KI-Suche",U213&lt;&gt;""),"Ja","Nein"))</x:f>
      </x:c>
      <x:c r="AD213" s="127" t="str">
        <x:f>IF(F213="","",DATE(YEAR(F213),MONTH(F213),1))</x:f>
      </x:c>
      <x:c r="AE213" s="123" t="str">
        <x:f>IF(B213="","",IF(G213="booking_start","Nicht zulässig",IF(OR(C213="",F213="",G213=""),"Prüfen",IF(COUNTIFS($A$7:$A$306,A213,$B$7:$B$306,B213)&gt;1,"Lead-ID prüfen","Bereit"))))</x:f>
      </x:c>
      <x:c r="AF213" s="123" t="str">
        <x:f>IF(B213="","",ROW()-6)</x:f>
      </x:c>
    </x:row>
    <x:row r="214" ht="22.5" customHeight="1">
      <x:c r="A214" s="61" t="str">
        <x:v>Eigene Daten</x:v>
      </x:c>
      <x:c r="B214" s="58"/>
      <x:c r="C214" s="58"/>
      <x:c r="D214" s="58"/>
      <x:c r="E214" s="58"/>
      <x:c r="F214" s="125"/>
      <x:c r="G214" s="58"/>
      <x:c r="H214" s="58"/>
      <x:c r="I214" s="58"/>
      <x:c r="J214" s="58"/>
      <x:c r="K214" s="58"/>
      <x:c r="L214" s="58"/>
      <x:c r="M214" s="58"/>
      <x:c r="N214" s="58"/>
      <x:c r="O214" s="58"/>
      <x:c r="P214" s="58"/>
      <x:c r="Q214" s="58"/>
      <x:c r="R214" s="58"/>
      <x:c r="S214" s="58"/>
      <x:c r="T214" s="58"/>
      <x:c r="U214" s="58"/>
      <x:c r="V214" s="58"/>
      <x:c r="W214" s="58"/>
      <x:c r="X214" s="58"/>
      <x:c r="Y214" s="58"/>
      <x:c r="Z214" s="123" t="str">
        <x:f>IF(B214="","",IF(X214&lt;&gt;"",X214,IF(OR(P214&lt;&gt;"",Q214&lt;&gt;"",R214&lt;&gt;""),"Google Ads",IF(S214&lt;&gt;"","Microsoft Ads",IF(W214&lt;&gt;"",IFERROR(INDEX('MESSPLAN'!$E$7:$E$106,MATCH(W214,'MESSPLAN'!$C$7:$C$106,0)),"Direct/Unbekannt"),IF(K214&lt;&gt;"",K214,IF(J214&lt;&gt;"",J214,IF(T214&lt;&gt;"",T214,"Direct/Unbekannt"))))))))</x:f>
      </x:c>
      <x:c r="AA214" s="123" t="str">
        <x:f>IF(B214="","",IF(W214&lt;&gt;"",IFERROR(INDEX('MESSPLAN'!$D$7:$D$106,MATCH(W214,'MESSPLAN'!$C$7:$C$106,0)),"Sonstige"),IF(OR(Z214="Google Ads",Z214="Google Organic",Z214="Google Maps"),"Google",IF(OR(U214&lt;&gt;"",T214="ChatGPT/KI-Suche"),"KI","Sonstige"))))</x:f>
      </x:c>
      <x:c r="AB214" s="123" t="str">
        <x:f>IF(B214="","",IF(X214&lt;&gt;"","manuell",IF(OR(P214&lt;&gt;"",Q214&lt;&gt;"",R214&lt;&gt;"",S214&lt;&gt;""),"click_id",IF(W214&lt;&gt;"","signal_id",IF(OR(K214&lt;&gt;"",L214&lt;&gt;"",M214&lt;&gt;""),"utm",IF(J214&lt;&gt;"","referrer",IF(T214&lt;&gt;"","selbstauskunft","unbekannt")))))))</x:f>
      </x:c>
      <x:c r="AC214" s="123" t="str">
        <x:f>IF(B214="","",IF(OR(T214="ChatGPT/KI-Suche",U214&lt;&gt;""),"Ja","Nein"))</x:f>
      </x:c>
      <x:c r="AD214" s="127" t="str">
        <x:f>IF(F214="","",DATE(YEAR(F214),MONTH(F214),1))</x:f>
      </x:c>
      <x:c r="AE214" s="123" t="str">
        <x:f>IF(B214="","",IF(G214="booking_start","Nicht zulässig",IF(OR(C214="",F214="",G214=""),"Prüfen",IF(COUNTIFS($A$7:$A$306,A214,$B$7:$B$306,B214)&gt;1,"Lead-ID prüfen","Bereit"))))</x:f>
      </x:c>
      <x:c r="AF214" s="123" t="str">
        <x:f>IF(B214="","",ROW()-6)</x:f>
      </x:c>
    </x:row>
    <x:row r="215" ht="22.5" customHeight="1">
      <x:c r="A215" s="61" t="str">
        <x:v>Eigene Daten</x:v>
      </x:c>
      <x:c r="B215" s="58"/>
      <x:c r="C215" s="58"/>
      <x:c r="D215" s="58"/>
      <x:c r="E215" s="58"/>
      <x:c r="F215" s="125"/>
      <x:c r="G215" s="58"/>
      <x:c r="H215" s="58"/>
      <x:c r="I215" s="58"/>
      <x:c r="J215" s="58"/>
      <x:c r="K215" s="58"/>
      <x:c r="L215" s="58"/>
      <x:c r="M215" s="58"/>
      <x:c r="N215" s="58"/>
      <x:c r="O215" s="58"/>
      <x:c r="P215" s="58"/>
      <x:c r="Q215" s="58"/>
      <x:c r="R215" s="58"/>
      <x:c r="S215" s="58"/>
      <x:c r="T215" s="58"/>
      <x:c r="U215" s="58"/>
      <x:c r="V215" s="58"/>
      <x:c r="W215" s="58"/>
      <x:c r="X215" s="58"/>
      <x:c r="Y215" s="58"/>
      <x:c r="Z215" s="123" t="str">
        <x:f>IF(B215="","",IF(X215&lt;&gt;"",X215,IF(OR(P215&lt;&gt;"",Q215&lt;&gt;"",R215&lt;&gt;""),"Google Ads",IF(S215&lt;&gt;"","Microsoft Ads",IF(W215&lt;&gt;"",IFERROR(INDEX('MESSPLAN'!$E$7:$E$106,MATCH(W215,'MESSPLAN'!$C$7:$C$106,0)),"Direct/Unbekannt"),IF(K215&lt;&gt;"",K215,IF(J215&lt;&gt;"",J215,IF(T215&lt;&gt;"",T215,"Direct/Unbekannt"))))))))</x:f>
      </x:c>
      <x:c r="AA215" s="123" t="str">
        <x:f>IF(B215="","",IF(W215&lt;&gt;"",IFERROR(INDEX('MESSPLAN'!$D$7:$D$106,MATCH(W215,'MESSPLAN'!$C$7:$C$106,0)),"Sonstige"),IF(OR(Z215="Google Ads",Z215="Google Organic",Z215="Google Maps"),"Google",IF(OR(U215&lt;&gt;"",T215="ChatGPT/KI-Suche"),"KI","Sonstige"))))</x:f>
      </x:c>
      <x:c r="AB215" s="123" t="str">
        <x:f>IF(B215="","",IF(X215&lt;&gt;"","manuell",IF(OR(P215&lt;&gt;"",Q215&lt;&gt;"",R215&lt;&gt;"",S215&lt;&gt;""),"click_id",IF(W215&lt;&gt;"","signal_id",IF(OR(K215&lt;&gt;"",L215&lt;&gt;"",M215&lt;&gt;""),"utm",IF(J215&lt;&gt;"","referrer",IF(T215&lt;&gt;"","selbstauskunft","unbekannt")))))))</x:f>
      </x:c>
      <x:c r="AC215" s="123" t="str">
        <x:f>IF(B215="","",IF(OR(T215="ChatGPT/KI-Suche",U215&lt;&gt;""),"Ja","Nein"))</x:f>
      </x:c>
      <x:c r="AD215" s="127" t="str">
        <x:f>IF(F215="","",DATE(YEAR(F215),MONTH(F215),1))</x:f>
      </x:c>
      <x:c r="AE215" s="123" t="str">
        <x:f>IF(B215="","",IF(G215="booking_start","Nicht zulässig",IF(OR(C215="",F215="",G215=""),"Prüfen",IF(COUNTIFS($A$7:$A$306,A215,$B$7:$B$306,B215)&gt;1,"Lead-ID prüfen","Bereit"))))</x:f>
      </x:c>
      <x:c r="AF215" s="123" t="str">
        <x:f>IF(B215="","",ROW()-6)</x:f>
      </x:c>
    </x:row>
    <x:row r="216" ht="22.5" customHeight="1">
      <x:c r="A216" s="61" t="str">
        <x:v>Eigene Daten</x:v>
      </x:c>
      <x:c r="B216" s="58"/>
      <x:c r="C216" s="58"/>
      <x:c r="D216" s="58"/>
      <x:c r="E216" s="58"/>
      <x:c r="F216" s="125"/>
      <x:c r="G216" s="58"/>
      <x:c r="H216" s="58"/>
      <x:c r="I216" s="58"/>
      <x:c r="J216" s="58"/>
      <x:c r="K216" s="58"/>
      <x:c r="L216" s="58"/>
      <x:c r="M216" s="58"/>
      <x:c r="N216" s="58"/>
      <x:c r="O216" s="58"/>
      <x:c r="P216" s="58"/>
      <x:c r="Q216" s="58"/>
      <x:c r="R216" s="58"/>
      <x:c r="S216" s="58"/>
      <x:c r="T216" s="58"/>
      <x:c r="U216" s="58"/>
      <x:c r="V216" s="58"/>
      <x:c r="W216" s="58"/>
      <x:c r="X216" s="58"/>
      <x:c r="Y216" s="58"/>
      <x:c r="Z216" s="123" t="str">
        <x:f>IF(B216="","",IF(X216&lt;&gt;"",X216,IF(OR(P216&lt;&gt;"",Q216&lt;&gt;"",R216&lt;&gt;""),"Google Ads",IF(S216&lt;&gt;"","Microsoft Ads",IF(W216&lt;&gt;"",IFERROR(INDEX('MESSPLAN'!$E$7:$E$106,MATCH(W216,'MESSPLAN'!$C$7:$C$106,0)),"Direct/Unbekannt"),IF(K216&lt;&gt;"",K216,IF(J216&lt;&gt;"",J216,IF(T216&lt;&gt;"",T216,"Direct/Unbekannt"))))))))</x:f>
      </x:c>
      <x:c r="AA216" s="123" t="str">
        <x:f>IF(B216="","",IF(W216&lt;&gt;"",IFERROR(INDEX('MESSPLAN'!$D$7:$D$106,MATCH(W216,'MESSPLAN'!$C$7:$C$106,0)),"Sonstige"),IF(OR(Z216="Google Ads",Z216="Google Organic",Z216="Google Maps"),"Google",IF(OR(U216&lt;&gt;"",T216="ChatGPT/KI-Suche"),"KI","Sonstige"))))</x:f>
      </x:c>
      <x:c r="AB216" s="123" t="str">
        <x:f>IF(B216="","",IF(X216&lt;&gt;"","manuell",IF(OR(P216&lt;&gt;"",Q216&lt;&gt;"",R216&lt;&gt;"",S216&lt;&gt;""),"click_id",IF(W216&lt;&gt;"","signal_id",IF(OR(K216&lt;&gt;"",L216&lt;&gt;"",M216&lt;&gt;""),"utm",IF(J216&lt;&gt;"","referrer",IF(T216&lt;&gt;"","selbstauskunft","unbekannt")))))))</x:f>
      </x:c>
      <x:c r="AC216" s="123" t="str">
        <x:f>IF(B216="","",IF(OR(T216="ChatGPT/KI-Suche",U216&lt;&gt;""),"Ja","Nein"))</x:f>
      </x:c>
      <x:c r="AD216" s="127" t="str">
        <x:f>IF(F216="","",DATE(YEAR(F216),MONTH(F216),1))</x:f>
      </x:c>
      <x:c r="AE216" s="123" t="str">
        <x:f>IF(B216="","",IF(G216="booking_start","Nicht zulässig",IF(OR(C216="",F216="",G216=""),"Prüfen",IF(COUNTIFS($A$7:$A$306,A216,$B$7:$B$306,B216)&gt;1,"Lead-ID prüfen","Bereit"))))</x:f>
      </x:c>
      <x:c r="AF216" s="123" t="str">
        <x:f>IF(B216="","",ROW()-6)</x:f>
      </x:c>
    </x:row>
    <x:row r="217" ht="22.5" customHeight="1">
      <x:c r="A217" s="61" t="str">
        <x:v>Eigene Daten</x:v>
      </x:c>
      <x:c r="B217" s="58"/>
      <x:c r="C217" s="58"/>
      <x:c r="D217" s="58"/>
      <x:c r="E217" s="58"/>
      <x:c r="F217" s="125"/>
      <x:c r="G217" s="58"/>
      <x:c r="H217" s="58"/>
      <x:c r="I217" s="58"/>
      <x:c r="J217" s="58"/>
      <x:c r="K217" s="58"/>
      <x:c r="L217" s="58"/>
      <x:c r="M217" s="58"/>
      <x:c r="N217" s="58"/>
      <x:c r="O217" s="58"/>
      <x:c r="P217" s="58"/>
      <x:c r="Q217" s="58"/>
      <x:c r="R217" s="58"/>
      <x:c r="S217" s="58"/>
      <x:c r="T217" s="58"/>
      <x:c r="U217" s="58"/>
      <x:c r="V217" s="58"/>
      <x:c r="W217" s="58"/>
      <x:c r="X217" s="58"/>
      <x:c r="Y217" s="58"/>
      <x:c r="Z217" s="123" t="str">
        <x:f>IF(B217="","",IF(X217&lt;&gt;"",X217,IF(OR(P217&lt;&gt;"",Q217&lt;&gt;"",R217&lt;&gt;""),"Google Ads",IF(S217&lt;&gt;"","Microsoft Ads",IF(W217&lt;&gt;"",IFERROR(INDEX('MESSPLAN'!$E$7:$E$106,MATCH(W217,'MESSPLAN'!$C$7:$C$106,0)),"Direct/Unbekannt"),IF(K217&lt;&gt;"",K217,IF(J217&lt;&gt;"",J217,IF(T217&lt;&gt;"",T217,"Direct/Unbekannt"))))))))</x:f>
      </x:c>
      <x:c r="AA217" s="123" t="str">
        <x:f>IF(B217="","",IF(W217&lt;&gt;"",IFERROR(INDEX('MESSPLAN'!$D$7:$D$106,MATCH(W217,'MESSPLAN'!$C$7:$C$106,0)),"Sonstige"),IF(OR(Z217="Google Ads",Z217="Google Organic",Z217="Google Maps"),"Google",IF(OR(U217&lt;&gt;"",T217="ChatGPT/KI-Suche"),"KI","Sonstige"))))</x:f>
      </x:c>
      <x:c r="AB217" s="123" t="str">
        <x:f>IF(B217="","",IF(X217&lt;&gt;"","manuell",IF(OR(P217&lt;&gt;"",Q217&lt;&gt;"",R217&lt;&gt;"",S217&lt;&gt;""),"click_id",IF(W217&lt;&gt;"","signal_id",IF(OR(K217&lt;&gt;"",L217&lt;&gt;"",M217&lt;&gt;""),"utm",IF(J217&lt;&gt;"","referrer",IF(T217&lt;&gt;"","selbstauskunft","unbekannt")))))))</x:f>
      </x:c>
      <x:c r="AC217" s="123" t="str">
        <x:f>IF(B217="","",IF(OR(T217="ChatGPT/KI-Suche",U217&lt;&gt;""),"Ja","Nein"))</x:f>
      </x:c>
      <x:c r="AD217" s="127" t="str">
        <x:f>IF(F217="","",DATE(YEAR(F217),MONTH(F217),1))</x:f>
      </x:c>
      <x:c r="AE217" s="123" t="str">
        <x:f>IF(B217="","",IF(G217="booking_start","Nicht zulässig",IF(OR(C217="",F217="",G217=""),"Prüfen",IF(COUNTIFS($A$7:$A$306,A217,$B$7:$B$306,B217)&gt;1,"Lead-ID prüfen","Bereit"))))</x:f>
      </x:c>
      <x:c r="AF217" s="123" t="str">
        <x:f>IF(B217="","",ROW()-6)</x:f>
      </x:c>
    </x:row>
    <x:row r="218" ht="22.5" customHeight="1">
      <x:c r="A218" s="61" t="str">
        <x:v>Eigene Daten</x:v>
      </x:c>
      <x:c r="B218" s="58"/>
      <x:c r="C218" s="58"/>
      <x:c r="D218" s="58"/>
      <x:c r="E218" s="58"/>
      <x:c r="F218" s="125"/>
      <x:c r="G218" s="58"/>
      <x:c r="H218" s="58"/>
      <x:c r="I218" s="58"/>
      <x:c r="J218" s="58"/>
      <x:c r="K218" s="58"/>
      <x:c r="L218" s="58"/>
      <x:c r="M218" s="58"/>
      <x:c r="N218" s="58"/>
      <x:c r="O218" s="58"/>
      <x:c r="P218" s="58"/>
      <x:c r="Q218" s="58"/>
      <x:c r="R218" s="58"/>
      <x:c r="S218" s="58"/>
      <x:c r="T218" s="58"/>
      <x:c r="U218" s="58"/>
      <x:c r="V218" s="58"/>
      <x:c r="W218" s="58"/>
      <x:c r="X218" s="58"/>
      <x:c r="Y218" s="58"/>
      <x:c r="Z218" s="123" t="str">
        <x:f>IF(B218="","",IF(X218&lt;&gt;"",X218,IF(OR(P218&lt;&gt;"",Q218&lt;&gt;"",R218&lt;&gt;""),"Google Ads",IF(S218&lt;&gt;"","Microsoft Ads",IF(W218&lt;&gt;"",IFERROR(INDEX('MESSPLAN'!$E$7:$E$106,MATCH(W218,'MESSPLAN'!$C$7:$C$106,0)),"Direct/Unbekannt"),IF(K218&lt;&gt;"",K218,IF(J218&lt;&gt;"",J218,IF(T218&lt;&gt;"",T218,"Direct/Unbekannt"))))))))</x:f>
      </x:c>
      <x:c r="AA218" s="123" t="str">
        <x:f>IF(B218="","",IF(W218&lt;&gt;"",IFERROR(INDEX('MESSPLAN'!$D$7:$D$106,MATCH(W218,'MESSPLAN'!$C$7:$C$106,0)),"Sonstige"),IF(OR(Z218="Google Ads",Z218="Google Organic",Z218="Google Maps"),"Google",IF(OR(U218&lt;&gt;"",T218="ChatGPT/KI-Suche"),"KI","Sonstige"))))</x:f>
      </x:c>
      <x:c r="AB218" s="123" t="str">
        <x:f>IF(B218="","",IF(X218&lt;&gt;"","manuell",IF(OR(P218&lt;&gt;"",Q218&lt;&gt;"",R218&lt;&gt;"",S218&lt;&gt;""),"click_id",IF(W218&lt;&gt;"","signal_id",IF(OR(K218&lt;&gt;"",L218&lt;&gt;"",M218&lt;&gt;""),"utm",IF(J218&lt;&gt;"","referrer",IF(T218&lt;&gt;"","selbstauskunft","unbekannt")))))))</x:f>
      </x:c>
      <x:c r="AC218" s="123" t="str">
        <x:f>IF(B218="","",IF(OR(T218="ChatGPT/KI-Suche",U218&lt;&gt;""),"Ja","Nein"))</x:f>
      </x:c>
      <x:c r="AD218" s="127" t="str">
        <x:f>IF(F218="","",DATE(YEAR(F218),MONTH(F218),1))</x:f>
      </x:c>
      <x:c r="AE218" s="123" t="str">
        <x:f>IF(B218="","",IF(G218="booking_start","Nicht zulässig",IF(OR(C218="",F218="",G218=""),"Prüfen",IF(COUNTIFS($A$7:$A$306,A218,$B$7:$B$306,B218)&gt;1,"Lead-ID prüfen","Bereit"))))</x:f>
      </x:c>
      <x:c r="AF218" s="123" t="str">
        <x:f>IF(B218="","",ROW()-6)</x:f>
      </x:c>
    </x:row>
    <x:row r="219" ht="22.5" customHeight="1">
      <x:c r="A219" s="61" t="str">
        <x:v>Eigene Daten</x:v>
      </x:c>
      <x:c r="B219" s="58"/>
      <x:c r="C219" s="58"/>
      <x:c r="D219" s="58"/>
      <x:c r="E219" s="58"/>
      <x:c r="F219" s="125"/>
      <x:c r="G219" s="58"/>
      <x:c r="H219" s="58"/>
      <x:c r="I219" s="58"/>
      <x:c r="J219" s="58"/>
      <x:c r="K219" s="58"/>
      <x:c r="L219" s="58"/>
      <x:c r="M219" s="58"/>
      <x:c r="N219" s="58"/>
      <x:c r="O219" s="58"/>
      <x:c r="P219" s="58"/>
      <x:c r="Q219" s="58"/>
      <x:c r="R219" s="58"/>
      <x:c r="S219" s="58"/>
      <x:c r="T219" s="58"/>
      <x:c r="U219" s="58"/>
      <x:c r="V219" s="58"/>
      <x:c r="W219" s="58"/>
      <x:c r="X219" s="58"/>
      <x:c r="Y219" s="58"/>
      <x:c r="Z219" s="123" t="str">
        <x:f>IF(B219="","",IF(X219&lt;&gt;"",X219,IF(OR(P219&lt;&gt;"",Q219&lt;&gt;"",R219&lt;&gt;""),"Google Ads",IF(S219&lt;&gt;"","Microsoft Ads",IF(W219&lt;&gt;"",IFERROR(INDEX('MESSPLAN'!$E$7:$E$106,MATCH(W219,'MESSPLAN'!$C$7:$C$106,0)),"Direct/Unbekannt"),IF(K219&lt;&gt;"",K219,IF(J219&lt;&gt;"",J219,IF(T219&lt;&gt;"",T219,"Direct/Unbekannt"))))))))</x:f>
      </x:c>
      <x:c r="AA219" s="123" t="str">
        <x:f>IF(B219="","",IF(W219&lt;&gt;"",IFERROR(INDEX('MESSPLAN'!$D$7:$D$106,MATCH(W219,'MESSPLAN'!$C$7:$C$106,0)),"Sonstige"),IF(OR(Z219="Google Ads",Z219="Google Organic",Z219="Google Maps"),"Google",IF(OR(U219&lt;&gt;"",T219="ChatGPT/KI-Suche"),"KI","Sonstige"))))</x:f>
      </x:c>
      <x:c r="AB219" s="123" t="str">
        <x:f>IF(B219="","",IF(X219&lt;&gt;"","manuell",IF(OR(P219&lt;&gt;"",Q219&lt;&gt;"",R219&lt;&gt;"",S219&lt;&gt;""),"click_id",IF(W219&lt;&gt;"","signal_id",IF(OR(K219&lt;&gt;"",L219&lt;&gt;"",M219&lt;&gt;""),"utm",IF(J219&lt;&gt;"","referrer",IF(T219&lt;&gt;"","selbstauskunft","unbekannt")))))))</x:f>
      </x:c>
      <x:c r="AC219" s="123" t="str">
        <x:f>IF(B219="","",IF(OR(T219="ChatGPT/KI-Suche",U219&lt;&gt;""),"Ja","Nein"))</x:f>
      </x:c>
      <x:c r="AD219" s="127" t="str">
        <x:f>IF(F219="","",DATE(YEAR(F219),MONTH(F219),1))</x:f>
      </x:c>
      <x:c r="AE219" s="123" t="str">
        <x:f>IF(B219="","",IF(G219="booking_start","Nicht zulässig",IF(OR(C219="",F219="",G219=""),"Prüfen",IF(COUNTIFS($A$7:$A$306,A219,$B$7:$B$306,B219)&gt;1,"Lead-ID prüfen","Bereit"))))</x:f>
      </x:c>
      <x:c r="AF219" s="123" t="str">
        <x:f>IF(B219="","",ROW()-6)</x:f>
      </x:c>
    </x:row>
    <x:row r="220" ht="22.5" customHeight="1">
      <x:c r="A220" s="61" t="str">
        <x:v>Eigene Daten</x:v>
      </x:c>
      <x:c r="B220" s="58"/>
      <x:c r="C220" s="58"/>
      <x:c r="D220" s="58"/>
      <x:c r="E220" s="58"/>
      <x:c r="F220" s="125"/>
      <x:c r="G220" s="58"/>
      <x:c r="H220" s="58"/>
      <x:c r="I220" s="58"/>
      <x:c r="J220" s="58"/>
      <x:c r="K220" s="58"/>
      <x:c r="L220" s="58"/>
      <x:c r="M220" s="58"/>
      <x:c r="N220" s="58"/>
      <x:c r="O220" s="58"/>
      <x:c r="P220" s="58"/>
      <x:c r="Q220" s="58"/>
      <x:c r="R220" s="58"/>
      <x:c r="S220" s="58"/>
      <x:c r="T220" s="58"/>
      <x:c r="U220" s="58"/>
      <x:c r="V220" s="58"/>
      <x:c r="W220" s="58"/>
      <x:c r="X220" s="58"/>
      <x:c r="Y220" s="58"/>
      <x:c r="Z220" s="123" t="str">
        <x:f>IF(B220="","",IF(X220&lt;&gt;"",X220,IF(OR(P220&lt;&gt;"",Q220&lt;&gt;"",R220&lt;&gt;""),"Google Ads",IF(S220&lt;&gt;"","Microsoft Ads",IF(W220&lt;&gt;"",IFERROR(INDEX('MESSPLAN'!$E$7:$E$106,MATCH(W220,'MESSPLAN'!$C$7:$C$106,0)),"Direct/Unbekannt"),IF(K220&lt;&gt;"",K220,IF(J220&lt;&gt;"",J220,IF(T220&lt;&gt;"",T220,"Direct/Unbekannt"))))))))</x:f>
      </x:c>
      <x:c r="AA220" s="123" t="str">
        <x:f>IF(B220="","",IF(W220&lt;&gt;"",IFERROR(INDEX('MESSPLAN'!$D$7:$D$106,MATCH(W220,'MESSPLAN'!$C$7:$C$106,0)),"Sonstige"),IF(OR(Z220="Google Ads",Z220="Google Organic",Z220="Google Maps"),"Google",IF(OR(U220&lt;&gt;"",T220="ChatGPT/KI-Suche"),"KI","Sonstige"))))</x:f>
      </x:c>
      <x:c r="AB220" s="123" t="str">
        <x:f>IF(B220="","",IF(X220&lt;&gt;"","manuell",IF(OR(P220&lt;&gt;"",Q220&lt;&gt;"",R220&lt;&gt;"",S220&lt;&gt;""),"click_id",IF(W220&lt;&gt;"","signal_id",IF(OR(K220&lt;&gt;"",L220&lt;&gt;"",M220&lt;&gt;""),"utm",IF(J220&lt;&gt;"","referrer",IF(T220&lt;&gt;"","selbstauskunft","unbekannt")))))))</x:f>
      </x:c>
      <x:c r="AC220" s="123" t="str">
        <x:f>IF(B220="","",IF(OR(T220="ChatGPT/KI-Suche",U220&lt;&gt;""),"Ja","Nein"))</x:f>
      </x:c>
      <x:c r="AD220" s="127" t="str">
        <x:f>IF(F220="","",DATE(YEAR(F220),MONTH(F220),1))</x:f>
      </x:c>
      <x:c r="AE220" s="123" t="str">
        <x:f>IF(B220="","",IF(G220="booking_start","Nicht zulässig",IF(OR(C220="",F220="",G220=""),"Prüfen",IF(COUNTIFS($A$7:$A$306,A220,$B$7:$B$306,B220)&gt;1,"Lead-ID prüfen","Bereit"))))</x:f>
      </x:c>
      <x:c r="AF220" s="123" t="str">
        <x:f>IF(B220="","",ROW()-6)</x:f>
      </x:c>
    </x:row>
    <x:row r="221" ht="22.5" customHeight="1">
      <x:c r="A221" s="61" t="str">
        <x:v>Eigene Daten</x:v>
      </x:c>
      <x:c r="B221" s="58"/>
      <x:c r="C221" s="58"/>
      <x:c r="D221" s="58"/>
      <x:c r="E221" s="58"/>
      <x:c r="F221" s="125"/>
      <x:c r="G221" s="58"/>
      <x:c r="H221" s="58"/>
      <x:c r="I221" s="58"/>
      <x:c r="J221" s="58"/>
      <x:c r="K221" s="58"/>
      <x:c r="L221" s="58"/>
      <x:c r="M221" s="58"/>
      <x:c r="N221" s="58"/>
      <x:c r="O221" s="58"/>
      <x:c r="P221" s="58"/>
      <x:c r="Q221" s="58"/>
      <x:c r="R221" s="58"/>
      <x:c r="S221" s="58"/>
      <x:c r="T221" s="58"/>
      <x:c r="U221" s="58"/>
      <x:c r="V221" s="58"/>
      <x:c r="W221" s="58"/>
      <x:c r="X221" s="58"/>
      <x:c r="Y221" s="58"/>
      <x:c r="Z221" s="123" t="str">
        <x:f>IF(B221="","",IF(X221&lt;&gt;"",X221,IF(OR(P221&lt;&gt;"",Q221&lt;&gt;"",R221&lt;&gt;""),"Google Ads",IF(S221&lt;&gt;"","Microsoft Ads",IF(W221&lt;&gt;"",IFERROR(INDEX('MESSPLAN'!$E$7:$E$106,MATCH(W221,'MESSPLAN'!$C$7:$C$106,0)),"Direct/Unbekannt"),IF(K221&lt;&gt;"",K221,IF(J221&lt;&gt;"",J221,IF(T221&lt;&gt;"",T221,"Direct/Unbekannt"))))))))</x:f>
      </x:c>
      <x:c r="AA221" s="123" t="str">
        <x:f>IF(B221="","",IF(W221&lt;&gt;"",IFERROR(INDEX('MESSPLAN'!$D$7:$D$106,MATCH(W221,'MESSPLAN'!$C$7:$C$106,0)),"Sonstige"),IF(OR(Z221="Google Ads",Z221="Google Organic",Z221="Google Maps"),"Google",IF(OR(U221&lt;&gt;"",T221="ChatGPT/KI-Suche"),"KI","Sonstige"))))</x:f>
      </x:c>
      <x:c r="AB221" s="123" t="str">
        <x:f>IF(B221="","",IF(X221&lt;&gt;"","manuell",IF(OR(P221&lt;&gt;"",Q221&lt;&gt;"",R221&lt;&gt;"",S221&lt;&gt;""),"click_id",IF(W221&lt;&gt;"","signal_id",IF(OR(K221&lt;&gt;"",L221&lt;&gt;"",M221&lt;&gt;""),"utm",IF(J221&lt;&gt;"","referrer",IF(T221&lt;&gt;"","selbstauskunft","unbekannt")))))))</x:f>
      </x:c>
      <x:c r="AC221" s="123" t="str">
        <x:f>IF(B221="","",IF(OR(T221="ChatGPT/KI-Suche",U221&lt;&gt;""),"Ja","Nein"))</x:f>
      </x:c>
      <x:c r="AD221" s="127" t="str">
        <x:f>IF(F221="","",DATE(YEAR(F221),MONTH(F221),1))</x:f>
      </x:c>
      <x:c r="AE221" s="123" t="str">
        <x:f>IF(B221="","",IF(G221="booking_start","Nicht zulässig",IF(OR(C221="",F221="",G221=""),"Prüfen",IF(COUNTIFS($A$7:$A$306,A221,$B$7:$B$306,B221)&gt;1,"Lead-ID prüfen","Bereit"))))</x:f>
      </x:c>
      <x:c r="AF221" s="123" t="str">
        <x:f>IF(B221="","",ROW()-6)</x:f>
      </x:c>
    </x:row>
    <x:row r="222" ht="22.5" customHeight="1">
      <x:c r="A222" s="61" t="str">
        <x:v>Eigene Daten</x:v>
      </x:c>
      <x:c r="B222" s="58"/>
      <x:c r="C222" s="58"/>
      <x:c r="D222" s="58"/>
      <x:c r="E222" s="58"/>
      <x:c r="F222" s="125"/>
      <x:c r="G222" s="58"/>
      <x:c r="H222" s="58"/>
      <x:c r="I222" s="58"/>
      <x:c r="J222" s="58"/>
      <x:c r="K222" s="58"/>
      <x:c r="L222" s="58"/>
      <x:c r="M222" s="58"/>
      <x:c r="N222" s="58"/>
      <x:c r="O222" s="58"/>
      <x:c r="P222" s="58"/>
      <x:c r="Q222" s="58"/>
      <x:c r="R222" s="58"/>
      <x:c r="S222" s="58"/>
      <x:c r="T222" s="58"/>
      <x:c r="U222" s="58"/>
      <x:c r="V222" s="58"/>
      <x:c r="W222" s="58"/>
      <x:c r="X222" s="58"/>
      <x:c r="Y222" s="58"/>
      <x:c r="Z222" s="123" t="str">
        <x:f>IF(B222="","",IF(X222&lt;&gt;"",X222,IF(OR(P222&lt;&gt;"",Q222&lt;&gt;"",R222&lt;&gt;""),"Google Ads",IF(S222&lt;&gt;"","Microsoft Ads",IF(W222&lt;&gt;"",IFERROR(INDEX('MESSPLAN'!$E$7:$E$106,MATCH(W222,'MESSPLAN'!$C$7:$C$106,0)),"Direct/Unbekannt"),IF(K222&lt;&gt;"",K222,IF(J222&lt;&gt;"",J222,IF(T222&lt;&gt;"",T222,"Direct/Unbekannt"))))))))</x:f>
      </x:c>
      <x:c r="AA222" s="123" t="str">
        <x:f>IF(B222="","",IF(W222&lt;&gt;"",IFERROR(INDEX('MESSPLAN'!$D$7:$D$106,MATCH(W222,'MESSPLAN'!$C$7:$C$106,0)),"Sonstige"),IF(OR(Z222="Google Ads",Z222="Google Organic",Z222="Google Maps"),"Google",IF(OR(U222&lt;&gt;"",T222="ChatGPT/KI-Suche"),"KI","Sonstige"))))</x:f>
      </x:c>
      <x:c r="AB222" s="123" t="str">
        <x:f>IF(B222="","",IF(X222&lt;&gt;"","manuell",IF(OR(P222&lt;&gt;"",Q222&lt;&gt;"",R222&lt;&gt;"",S222&lt;&gt;""),"click_id",IF(W222&lt;&gt;"","signal_id",IF(OR(K222&lt;&gt;"",L222&lt;&gt;"",M222&lt;&gt;""),"utm",IF(J222&lt;&gt;"","referrer",IF(T222&lt;&gt;"","selbstauskunft","unbekannt")))))))</x:f>
      </x:c>
      <x:c r="AC222" s="123" t="str">
        <x:f>IF(B222="","",IF(OR(T222="ChatGPT/KI-Suche",U222&lt;&gt;""),"Ja","Nein"))</x:f>
      </x:c>
      <x:c r="AD222" s="127" t="str">
        <x:f>IF(F222="","",DATE(YEAR(F222),MONTH(F222),1))</x:f>
      </x:c>
      <x:c r="AE222" s="123" t="str">
        <x:f>IF(B222="","",IF(G222="booking_start","Nicht zulässig",IF(OR(C222="",F222="",G222=""),"Prüfen",IF(COUNTIFS($A$7:$A$306,A222,$B$7:$B$306,B222)&gt;1,"Lead-ID prüfen","Bereit"))))</x:f>
      </x:c>
      <x:c r="AF222" s="123" t="str">
        <x:f>IF(B222="","",ROW()-6)</x:f>
      </x:c>
    </x:row>
    <x:row r="223" ht="22.5" customHeight="1">
      <x:c r="A223" s="61" t="str">
        <x:v>Eigene Daten</x:v>
      </x:c>
      <x:c r="B223" s="58"/>
      <x:c r="C223" s="58"/>
      <x:c r="D223" s="58"/>
      <x:c r="E223" s="58"/>
      <x:c r="F223" s="125"/>
      <x:c r="G223" s="58"/>
      <x:c r="H223" s="58"/>
      <x:c r="I223" s="58"/>
      <x:c r="J223" s="58"/>
      <x:c r="K223" s="58"/>
      <x:c r="L223" s="58"/>
      <x:c r="M223" s="58"/>
      <x:c r="N223" s="58"/>
      <x:c r="O223" s="58"/>
      <x:c r="P223" s="58"/>
      <x:c r="Q223" s="58"/>
      <x:c r="R223" s="58"/>
      <x:c r="S223" s="58"/>
      <x:c r="T223" s="58"/>
      <x:c r="U223" s="58"/>
      <x:c r="V223" s="58"/>
      <x:c r="W223" s="58"/>
      <x:c r="X223" s="58"/>
      <x:c r="Y223" s="58"/>
      <x:c r="Z223" s="123" t="str">
        <x:f>IF(B223="","",IF(X223&lt;&gt;"",X223,IF(OR(P223&lt;&gt;"",Q223&lt;&gt;"",R223&lt;&gt;""),"Google Ads",IF(S223&lt;&gt;"","Microsoft Ads",IF(W223&lt;&gt;"",IFERROR(INDEX('MESSPLAN'!$E$7:$E$106,MATCH(W223,'MESSPLAN'!$C$7:$C$106,0)),"Direct/Unbekannt"),IF(K223&lt;&gt;"",K223,IF(J223&lt;&gt;"",J223,IF(T223&lt;&gt;"",T223,"Direct/Unbekannt"))))))))</x:f>
      </x:c>
      <x:c r="AA223" s="123" t="str">
        <x:f>IF(B223="","",IF(W223&lt;&gt;"",IFERROR(INDEX('MESSPLAN'!$D$7:$D$106,MATCH(W223,'MESSPLAN'!$C$7:$C$106,0)),"Sonstige"),IF(OR(Z223="Google Ads",Z223="Google Organic",Z223="Google Maps"),"Google",IF(OR(U223&lt;&gt;"",T223="ChatGPT/KI-Suche"),"KI","Sonstige"))))</x:f>
      </x:c>
      <x:c r="AB223" s="123" t="str">
        <x:f>IF(B223="","",IF(X223&lt;&gt;"","manuell",IF(OR(P223&lt;&gt;"",Q223&lt;&gt;"",R223&lt;&gt;"",S223&lt;&gt;""),"click_id",IF(W223&lt;&gt;"","signal_id",IF(OR(K223&lt;&gt;"",L223&lt;&gt;"",M223&lt;&gt;""),"utm",IF(J223&lt;&gt;"","referrer",IF(T223&lt;&gt;"","selbstauskunft","unbekannt")))))))</x:f>
      </x:c>
      <x:c r="AC223" s="123" t="str">
        <x:f>IF(B223="","",IF(OR(T223="ChatGPT/KI-Suche",U223&lt;&gt;""),"Ja","Nein"))</x:f>
      </x:c>
      <x:c r="AD223" s="127" t="str">
        <x:f>IF(F223="","",DATE(YEAR(F223),MONTH(F223),1))</x:f>
      </x:c>
      <x:c r="AE223" s="123" t="str">
        <x:f>IF(B223="","",IF(G223="booking_start","Nicht zulässig",IF(OR(C223="",F223="",G223=""),"Prüfen",IF(COUNTIFS($A$7:$A$306,A223,$B$7:$B$306,B223)&gt;1,"Lead-ID prüfen","Bereit"))))</x:f>
      </x:c>
      <x:c r="AF223" s="123" t="str">
        <x:f>IF(B223="","",ROW()-6)</x:f>
      </x:c>
    </x:row>
    <x:row r="224" ht="22.5" customHeight="1">
      <x:c r="A224" s="61" t="str">
        <x:v>Eigene Daten</x:v>
      </x:c>
      <x:c r="B224" s="58"/>
      <x:c r="C224" s="58"/>
      <x:c r="D224" s="58"/>
      <x:c r="E224" s="58"/>
      <x:c r="F224" s="125"/>
      <x:c r="G224" s="58"/>
      <x:c r="H224" s="58"/>
      <x:c r="I224" s="58"/>
      <x:c r="J224" s="58"/>
      <x:c r="K224" s="58"/>
      <x:c r="L224" s="58"/>
      <x:c r="M224" s="58"/>
      <x:c r="N224" s="58"/>
      <x:c r="O224" s="58"/>
      <x:c r="P224" s="58"/>
      <x:c r="Q224" s="58"/>
      <x:c r="R224" s="58"/>
      <x:c r="S224" s="58"/>
      <x:c r="T224" s="58"/>
      <x:c r="U224" s="58"/>
      <x:c r="V224" s="58"/>
      <x:c r="W224" s="58"/>
      <x:c r="X224" s="58"/>
      <x:c r="Y224" s="58"/>
      <x:c r="Z224" s="123" t="str">
        <x:f>IF(B224="","",IF(X224&lt;&gt;"",X224,IF(OR(P224&lt;&gt;"",Q224&lt;&gt;"",R224&lt;&gt;""),"Google Ads",IF(S224&lt;&gt;"","Microsoft Ads",IF(W224&lt;&gt;"",IFERROR(INDEX('MESSPLAN'!$E$7:$E$106,MATCH(W224,'MESSPLAN'!$C$7:$C$106,0)),"Direct/Unbekannt"),IF(K224&lt;&gt;"",K224,IF(J224&lt;&gt;"",J224,IF(T224&lt;&gt;"",T224,"Direct/Unbekannt"))))))))</x:f>
      </x:c>
      <x:c r="AA224" s="123" t="str">
        <x:f>IF(B224="","",IF(W224&lt;&gt;"",IFERROR(INDEX('MESSPLAN'!$D$7:$D$106,MATCH(W224,'MESSPLAN'!$C$7:$C$106,0)),"Sonstige"),IF(OR(Z224="Google Ads",Z224="Google Organic",Z224="Google Maps"),"Google",IF(OR(U224&lt;&gt;"",T224="ChatGPT/KI-Suche"),"KI","Sonstige"))))</x:f>
      </x:c>
      <x:c r="AB224" s="123" t="str">
        <x:f>IF(B224="","",IF(X224&lt;&gt;"","manuell",IF(OR(P224&lt;&gt;"",Q224&lt;&gt;"",R224&lt;&gt;"",S224&lt;&gt;""),"click_id",IF(W224&lt;&gt;"","signal_id",IF(OR(K224&lt;&gt;"",L224&lt;&gt;"",M224&lt;&gt;""),"utm",IF(J224&lt;&gt;"","referrer",IF(T224&lt;&gt;"","selbstauskunft","unbekannt")))))))</x:f>
      </x:c>
      <x:c r="AC224" s="123" t="str">
        <x:f>IF(B224="","",IF(OR(T224="ChatGPT/KI-Suche",U224&lt;&gt;""),"Ja","Nein"))</x:f>
      </x:c>
      <x:c r="AD224" s="127" t="str">
        <x:f>IF(F224="","",DATE(YEAR(F224),MONTH(F224),1))</x:f>
      </x:c>
      <x:c r="AE224" s="123" t="str">
        <x:f>IF(B224="","",IF(G224="booking_start","Nicht zulässig",IF(OR(C224="",F224="",G224=""),"Prüfen",IF(COUNTIFS($A$7:$A$306,A224,$B$7:$B$306,B224)&gt;1,"Lead-ID prüfen","Bereit"))))</x:f>
      </x:c>
      <x:c r="AF224" s="123" t="str">
        <x:f>IF(B224="","",ROW()-6)</x:f>
      </x:c>
    </x:row>
    <x:row r="225" ht="22.5" customHeight="1">
      <x:c r="A225" s="61" t="str">
        <x:v>Eigene Daten</x:v>
      </x:c>
      <x:c r="B225" s="58"/>
      <x:c r="C225" s="58"/>
      <x:c r="D225" s="58"/>
      <x:c r="E225" s="58"/>
      <x:c r="F225" s="125"/>
      <x:c r="G225" s="58"/>
      <x:c r="H225" s="58"/>
      <x:c r="I225" s="58"/>
      <x:c r="J225" s="58"/>
      <x:c r="K225" s="58"/>
      <x:c r="L225" s="58"/>
      <x:c r="M225" s="58"/>
      <x:c r="N225" s="58"/>
      <x:c r="O225" s="58"/>
      <x:c r="P225" s="58"/>
      <x:c r="Q225" s="58"/>
      <x:c r="R225" s="58"/>
      <x:c r="S225" s="58"/>
      <x:c r="T225" s="58"/>
      <x:c r="U225" s="58"/>
      <x:c r="V225" s="58"/>
      <x:c r="W225" s="58"/>
      <x:c r="X225" s="58"/>
      <x:c r="Y225" s="58"/>
      <x:c r="Z225" s="123" t="str">
        <x:f>IF(B225="","",IF(X225&lt;&gt;"",X225,IF(OR(P225&lt;&gt;"",Q225&lt;&gt;"",R225&lt;&gt;""),"Google Ads",IF(S225&lt;&gt;"","Microsoft Ads",IF(W225&lt;&gt;"",IFERROR(INDEX('MESSPLAN'!$E$7:$E$106,MATCH(W225,'MESSPLAN'!$C$7:$C$106,0)),"Direct/Unbekannt"),IF(K225&lt;&gt;"",K225,IF(J225&lt;&gt;"",J225,IF(T225&lt;&gt;"",T225,"Direct/Unbekannt"))))))))</x:f>
      </x:c>
      <x:c r="AA225" s="123" t="str">
        <x:f>IF(B225="","",IF(W225&lt;&gt;"",IFERROR(INDEX('MESSPLAN'!$D$7:$D$106,MATCH(W225,'MESSPLAN'!$C$7:$C$106,0)),"Sonstige"),IF(OR(Z225="Google Ads",Z225="Google Organic",Z225="Google Maps"),"Google",IF(OR(U225&lt;&gt;"",T225="ChatGPT/KI-Suche"),"KI","Sonstige"))))</x:f>
      </x:c>
      <x:c r="AB225" s="123" t="str">
        <x:f>IF(B225="","",IF(X225&lt;&gt;"","manuell",IF(OR(P225&lt;&gt;"",Q225&lt;&gt;"",R225&lt;&gt;"",S225&lt;&gt;""),"click_id",IF(W225&lt;&gt;"","signal_id",IF(OR(K225&lt;&gt;"",L225&lt;&gt;"",M225&lt;&gt;""),"utm",IF(J225&lt;&gt;"","referrer",IF(T225&lt;&gt;"","selbstauskunft","unbekannt")))))))</x:f>
      </x:c>
      <x:c r="AC225" s="123" t="str">
        <x:f>IF(B225="","",IF(OR(T225="ChatGPT/KI-Suche",U225&lt;&gt;""),"Ja","Nein"))</x:f>
      </x:c>
      <x:c r="AD225" s="127" t="str">
        <x:f>IF(F225="","",DATE(YEAR(F225),MONTH(F225),1))</x:f>
      </x:c>
      <x:c r="AE225" s="123" t="str">
        <x:f>IF(B225="","",IF(G225="booking_start","Nicht zulässig",IF(OR(C225="",F225="",G225=""),"Prüfen",IF(COUNTIFS($A$7:$A$306,A225,$B$7:$B$306,B225)&gt;1,"Lead-ID prüfen","Bereit"))))</x:f>
      </x:c>
      <x:c r="AF225" s="123" t="str">
        <x:f>IF(B225="","",ROW()-6)</x:f>
      </x:c>
    </x:row>
    <x:row r="226" ht="22.5" customHeight="1">
      <x:c r="A226" s="61" t="str">
        <x:v>Eigene Daten</x:v>
      </x:c>
      <x:c r="B226" s="58"/>
      <x:c r="C226" s="58"/>
      <x:c r="D226" s="58"/>
      <x:c r="E226" s="58"/>
      <x:c r="F226" s="125"/>
      <x:c r="G226" s="58"/>
      <x:c r="H226" s="58"/>
      <x:c r="I226" s="58"/>
      <x:c r="J226" s="58"/>
      <x:c r="K226" s="58"/>
      <x:c r="L226" s="58"/>
      <x:c r="M226" s="58"/>
      <x:c r="N226" s="58"/>
      <x:c r="O226" s="58"/>
      <x:c r="P226" s="58"/>
      <x:c r="Q226" s="58"/>
      <x:c r="R226" s="58"/>
      <x:c r="S226" s="58"/>
      <x:c r="T226" s="58"/>
      <x:c r="U226" s="58"/>
      <x:c r="V226" s="58"/>
      <x:c r="W226" s="58"/>
      <x:c r="X226" s="58"/>
      <x:c r="Y226" s="58"/>
      <x:c r="Z226" s="123" t="str">
        <x:f>IF(B226="","",IF(X226&lt;&gt;"",X226,IF(OR(P226&lt;&gt;"",Q226&lt;&gt;"",R226&lt;&gt;""),"Google Ads",IF(S226&lt;&gt;"","Microsoft Ads",IF(W226&lt;&gt;"",IFERROR(INDEX('MESSPLAN'!$E$7:$E$106,MATCH(W226,'MESSPLAN'!$C$7:$C$106,0)),"Direct/Unbekannt"),IF(K226&lt;&gt;"",K226,IF(J226&lt;&gt;"",J226,IF(T226&lt;&gt;"",T226,"Direct/Unbekannt"))))))))</x:f>
      </x:c>
      <x:c r="AA226" s="123" t="str">
        <x:f>IF(B226="","",IF(W226&lt;&gt;"",IFERROR(INDEX('MESSPLAN'!$D$7:$D$106,MATCH(W226,'MESSPLAN'!$C$7:$C$106,0)),"Sonstige"),IF(OR(Z226="Google Ads",Z226="Google Organic",Z226="Google Maps"),"Google",IF(OR(U226&lt;&gt;"",T226="ChatGPT/KI-Suche"),"KI","Sonstige"))))</x:f>
      </x:c>
      <x:c r="AB226" s="123" t="str">
        <x:f>IF(B226="","",IF(X226&lt;&gt;"","manuell",IF(OR(P226&lt;&gt;"",Q226&lt;&gt;"",R226&lt;&gt;"",S226&lt;&gt;""),"click_id",IF(W226&lt;&gt;"","signal_id",IF(OR(K226&lt;&gt;"",L226&lt;&gt;"",M226&lt;&gt;""),"utm",IF(J226&lt;&gt;"","referrer",IF(T226&lt;&gt;"","selbstauskunft","unbekannt")))))))</x:f>
      </x:c>
      <x:c r="AC226" s="123" t="str">
        <x:f>IF(B226="","",IF(OR(T226="ChatGPT/KI-Suche",U226&lt;&gt;""),"Ja","Nein"))</x:f>
      </x:c>
      <x:c r="AD226" s="127" t="str">
        <x:f>IF(F226="","",DATE(YEAR(F226),MONTH(F226),1))</x:f>
      </x:c>
      <x:c r="AE226" s="123" t="str">
        <x:f>IF(B226="","",IF(G226="booking_start","Nicht zulässig",IF(OR(C226="",F226="",G226=""),"Prüfen",IF(COUNTIFS($A$7:$A$306,A226,$B$7:$B$306,B226)&gt;1,"Lead-ID prüfen","Bereit"))))</x:f>
      </x:c>
      <x:c r="AF226" s="123" t="str">
        <x:f>IF(B226="","",ROW()-6)</x:f>
      </x:c>
    </x:row>
    <x:row r="227" ht="22.5" customHeight="1">
      <x:c r="A227" s="61" t="str">
        <x:v>Eigene Daten</x:v>
      </x:c>
      <x:c r="B227" s="58"/>
      <x:c r="C227" s="58"/>
      <x:c r="D227" s="58"/>
      <x:c r="E227" s="58"/>
      <x:c r="F227" s="125"/>
      <x:c r="G227" s="58"/>
      <x:c r="H227" s="58"/>
      <x:c r="I227" s="58"/>
      <x:c r="J227" s="58"/>
      <x:c r="K227" s="58"/>
      <x:c r="L227" s="58"/>
      <x:c r="M227" s="58"/>
      <x:c r="N227" s="58"/>
      <x:c r="O227" s="58"/>
      <x:c r="P227" s="58"/>
      <x:c r="Q227" s="58"/>
      <x:c r="R227" s="58"/>
      <x:c r="S227" s="58"/>
      <x:c r="T227" s="58"/>
      <x:c r="U227" s="58"/>
      <x:c r="V227" s="58"/>
      <x:c r="W227" s="58"/>
      <x:c r="X227" s="58"/>
      <x:c r="Y227" s="58"/>
      <x:c r="Z227" s="123" t="str">
        <x:f>IF(B227="","",IF(X227&lt;&gt;"",X227,IF(OR(P227&lt;&gt;"",Q227&lt;&gt;"",R227&lt;&gt;""),"Google Ads",IF(S227&lt;&gt;"","Microsoft Ads",IF(W227&lt;&gt;"",IFERROR(INDEX('MESSPLAN'!$E$7:$E$106,MATCH(W227,'MESSPLAN'!$C$7:$C$106,0)),"Direct/Unbekannt"),IF(K227&lt;&gt;"",K227,IF(J227&lt;&gt;"",J227,IF(T227&lt;&gt;"",T227,"Direct/Unbekannt"))))))))</x:f>
      </x:c>
      <x:c r="AA227" s="123" t="str">
        <x:f>IF(B227="","",IF(W227&lt;&gt;"",IFERROR(INDEX('MESSPLAN'!$D$7:$D$106,MATCH(W227,'MESSPLAN'!$C$7:$C$106,0)),"Sonstige"),IF(OR(Z227="Google Ads",Z227="Google Organic",Z227="Google Maps"),"Google",IF(OR(U227&lt;&gt;"",T227="ChatGPT/KI-Suche"),"KI","Sonstige"))))</x:f>
      </x:c>
      <x:c r="AB227" s="123" t="str">
        <x:f>IF(B227="","",IF(X227&lt;&gt;"","manuell",IF(OR(P227&lt;&gt;"",Q227&lt;&gt;"",R227&lt;&gt;"",S227&lt;&gt;""),"click_id",IF(W227&lt;&gt;"","signal_id",IF(OR(K227&lt;&gt;"",L227&lt;&gt;"",M227&lt;&gt;""),"utm",IF(J227&lt;&gt;"","referrer",IF(T227&lt;&gt;"","selbstauskunft","unbekannt")))))))</x:f>
      </x:c>
      <x:c r="AC227" s="123" t="str">
        <x:f>IF(B227="","",IF(OR(T227="ChatGPT/KI-Suche",U227&lt;&gt;""),"Ja","Nein"))</x:f>
      </x:c>
      <x:c r="AD227" s="127" t="str">
        <x:f>IF(F227="","",DATE(YEAR(F227),MONTH(F227),1))</x:f>
      </x:c>
      <x:c r="AE227" s="123" t="str">
        <x:f>IF(B227="","",IF(G227="booking_start","Nicht zulässig",IF(OR(C227="",F227="",G227=""),"Prüfen",IF(COUNTIFS($A$7:$A$306,A227,$B$7:$B$306,B227)&gt;1,"Lead-ID prüfen","Bereit"))))</x:f>
      </x:c>
      <x:c r="AF227" s="123" t="str">
        <x:f>IF(B227="","",ROW()-6)</x:f>
      </x:c>
    </x:row>
    <x:row r="228" ht="22.5" customHeight="1">
      <x:c r="A228" s="61" t="str">
        <x:v>Eigene Daten</x:v>
      </x:c>
      <x:c r="B228" s="58"/>
      <x:c r="C228" s="58"/>
      <x:c r="D228" s="58"/>
      <x:c r="E228" s="58"/>
      <x:c r="F228" s="125"/>
      <x:c r="G228" s="58"/>
      <x:c r="H228" s="58"/>
      <x:c r="I228" s="58"/>
      <x:c r="J228" s="58"/>
      <x:c r="K228" s="58"/>
      <x:c r="L228" s="58"/>
      <x:c r="M228" s="58"/>
      <x:c r="N228" s="58"/>
      <x:c r="O228" s="58"/>
      <x:c r="P228" s="58"/>
      <x:c r="Q228" s="58"/>
      <x:c r="R228" s="58"/>
      <x:c r="S228" s="58"/>
      <x:c r="T228" s="58"/>
      <x:c r="U228" s="58"/>
      <x:c r="V228" s="58"/>
      <x:c r="W228" s="58"/>
      <x:c r="X228" s="58"/>
      <x:c r="Y228" s="58"/>
      <x:c r="Z228" s="123" t="str">
        <x:f>IF(B228="","",IF(X228&lt;&gt;"",X228,IF(OR(P228&lt;&gt;"",Q228&lt;&gt;"",R228&lt;&gt;""),"Google Ads",IF(S228&lt;&gt;"","Microsoft Ads",IF(W228&lt;&gt;"",IFERROR(INDEX('MESSPLAN'!$E$7:$E$106,MATCH(W228,'MESSPLAN'!$C$7:$C$106,0)),"Direct/Unbekannt"),IF(K228&lt;&gt;"",K228,IF(J228&lt;&gt;"",J228,IF(T228&lt;&gt;"",T228,"Direct/Unbekannt"))))))))</x:f>
      </x:c>
      <x:c r="AA228" s="123" t="str">
        <x:f>IF(B228="","",IF(W228&lt;&gt;"",IFERROR(INDEX('MESSPLAN'!$D$7:$D$106,MATCH(W228,'MESSPLAN'!$C$7:$C$106,0)),"Sonstige"),IF(OR(Z228="Google Ads",Z228="Google Organic",Z228="Google Maps"),"Google",IF(OR(U228&lt;&gt;"",T228="ChatGPT/KI-Suche"),"KI","Sonstige"))))</x:f>
      </x:c>
      <x:c r="AB228" s="123" t="str">
        <x:f>IF(B228="","",IF(X228&lt;&gt;"","manuell",IF(OR(P228&lt;&gt;"",Q228&lt;&gt;"",R228&lt;&gt;"",S228&lt;&gt;""),"click_id",IF(W228&lt;&gt;"","signal_id",IF(OR(K228&lt;&gt;"",L228&lt;&gt;"",M228&lt;&gt;""),"utm",IF(J228&lt;&gt;"","referrer",IF(T228&lt;&gt;"","selbstauskunft","unbekannt")))))))</x:f>
      </x:c>
      <x:c r="AC228" s="123" t="str">
        <x:f>IF(B228="","",IF(OR(T228="ChatGPT/KI-Suche",U228&lt;&gt;""),"Ja","Nein"))</x:f>
      </x:c>
      <x:c r="AD228" s="127" t="str">
        <x:f>IF(F228="","",DATE(YEAR(F228),MONTH(F228),1))</x:f>
      </x:c>
      <x:c r="AE228" s="123" t="str">
        <x:f>IF(B228="","",IF(G228="booking_start","Nicht zulässig",IF(OR(C228="",F228="",G228=""),"Prüfen",IF(COUNTIFS($A$7:$A$306,A228,$B$7:$B$306,B228)&gt;1,"Lead-ID prüfen","Bereit"))))</x:f>
      </x:c>
      <x:c r="AF228" s="123" t="str">
        <x:f>IF(B228="","",ROW()-6)</x:f>
      </x:c>
    </x:row>
    <x:row r="229" ht="22.5" customHeight="1">
      <x:c r="A229" s="61" t="str">
        <x:v>Eigene Daten</x:v>
      </x:c>
      <x:c r="B229" s="58"/>
      <x:c r="C229" s="58"/>
      <x:c r="D229" s="58"/>
      <x:c r="E229" s="58"/>
      <x:c r="F229" s="125"/>
      <x:c r="G229" s="58"/>
      <x:c r="H229" s="58"/>
      <x:c r="I229" s="58"/>
      <x:c r="J229" s="58"/>
      <x:c r="K229" s="58"/>
      <x:c r="L229" s="58"/>
      <x:c r="M229" s="58"/>
      <x:c r="N229" s="58"/>
      <x:c r="O229" s="58"/>
      <x:c r="P229" s="58"/>
      <x:c r="Q229" s="58"/>
      <x:c r="R229" s="58"/>
      <x:c r="S229" s="58"/>
      <x:c r="T229" s="58"/>
      <x:c r="U229" s="58"/>
      <x:c r="V229" s="58"/>
      <x:c r="W229" s="58"/>
      <x:c r="X229" s="58"/>
      <x:c r="Y229" s="58"/>
      <x:c r="Z229" s="123" t="str">
        <x:f>IF(B229="","",IF(X229&lt;&gt;"",X229,IF(OR(P229&lt;&gt;"",Q229&lt;&gt;"",R229&lt;&gt;""),"Google Ads",IF(S229&lt;&gt;"","Microsoft Ads",IF(W229&lt;&gt;"",IFERROR(INDEX('MESSPLAN'!$E$7:$E$106,MATCH(W229,'MESSPLAN'!$C$7:$C$106,0)),"Direct/Unbekannt"),IF(K229&lt;&gt;"",K229,IF(J229&lt;&gt;"",J229,IF(T229&lt;&gt;"",T229,"Direct/Unbekannt"))))))))</x:f>
      </x:c>
      <x:c r="AA229" s="123" t="str">
        <x:f>IF(B229="","",IF(W229&lt;&gt;"",IFERROR(INDEX('MESSPLAN'!$D$7:$D$106,MATCH(W229,'MESSPLAN'!$C$7:$C$106,0)),"Sonstige"),IF(OR(Z229="Google Ads",Z229="Google Organic",Z229="Google Maps"),"Google",IF(OR(U229&lt;&gt;"",T229="ChatGPT/KI-Suche"),"KI","Sonstige"))))</x:f>
      </x:c>
      <x:c r="AB229" s="123" t="str">
        <x:f>IF(B229="","",IF(X229&lt;&gt;"","manuell",IF(OR(P229&lt;&gt;"",Q229&lt;&gt;"",R229&lt;&gt;"",S229&lt;&gt;""),"click_id",IF(W229&lt;&gt;"","signal_id",IF(OR(K229&lt;&gt;"",L229&lt;&gt;"",M229&lt;&gt;""),"utm",IF(J229&lt;&gt;"","referrer",IF(T229&lt;&gt;"","selbstauskunft","unbekannt")))))))</x:f>
      </x:c>
      <x:c r="AC229" s="123" t="str">
        <x:f>IF(B229="","",IF(OR(T229="ChatGPT/KI-Suche",U229&lt;&gt;""),"Ja","Nein"))</x:f>
      </x:c>
      <x:c r="AD229" s="127" t="str">
        <x:f>IF(F229="","",DATE(YEAR(F229),MONTH(F229),1))</x:f>
      </x:c>
      <x:c r="AE229" s="123" t="str">
        <x:f>IF(B229="","",IF(G229="booking_start","Nicht zulässig",IF(OR(C229="",F229="",G229=""),"Prüfen",IF(COUNTIFS($A$7:$A$306,A229,$B$7:$B$306,B229)&gt;1,"Lead-ID prüfen","Bereit"))))</x:f>
      </x:c>
      <x:c r="AF229" s="123" t="str">
        <x:f>IF(B229="","",ROW()-6)</x:f>
      </x:c>
    </x:row>
    <x:row r="230" ht="22.5" customHeight="1">
      <x:c r="A230" s="61" t="str">
        <x:v>Eigene Daten</x:v>
      </x:c>
      <x:c r="B230" s="58"/>
      <x:c r="C230" s="58"/>
      <x:c r="D230" s="58"/>
      <x:c r="E230" s="58"/>
      <x:c r="F230" s="125"/>
      <x:c r="G230" s="58"/>
      <x:c r="H230" s="58"/>
      <x:c r="I230" s="58"/>
      <x:c r="J230" s="58"/>
      <x:c r="K230" s="58"/>
      <x:c r="L230" s="58"/>
      <x:c r="M230" s="58"/>
      <x:c r="N230" s="58"/>
      <x:c r="O230" s="58"/>
      <x:c r="P230" s="58"/>
      <x:c r="Q230" s="58"/>
      <x:c r="R230" s="58"/>
      <x:c r="S230" s="58"/>
      <x:c r="T230" s="58"/>
      <x:c r="U230" s="58"/>
      <x:c r="V230" s="58"/>
      <x:c r="W230" s="58"/>
      <x:c r="X230" s="58"/>
      <x:c r="Y230" s="58"/>
      <x:c r="Z230" s="123" t="str">
        <x:f>IF(B230="","",IF(X230&lt;&gt;"",X230,IF(OR(P230&lt;&gt;"",Q230&lt;&gt;"",R230&lt;&gt;""),"Google Ads",IF(S230&lt;&gt;"","Microsoft Ads",IF(W230&lt;&gt;"",IFERROR(INDEX('MESSPLAN'!$E$7:$E$106,MATCH(W230,'MESSPLAN'!$C$7:$C$106,0)),"Direct/Unbekannt"),IF(K230&lt;&gt;"",K230,IF(J230&lt;&gt;"",J230,IF(T230&lt;&gt;"",T230,"Direct/Unbekannt"))))))))</x:f>
      </x:c>
      <x:c r="AA230" s="123" t="str">
        <x:f>IF(B230="","",IF(W230&lt;&gt;"",IFERROR(INDEX('MESSPLAN'!$D$7:$D$106,MATCH(W230,'MESSPLAN'!$C$7:$C$106,0)),"Sonstige"),IF(OR(Z230="Google Ads",Z230="Google Organic",Z230="Google Maps"),"Google",IF(OR(U230&lt;&gt;"",T230="ChatGPT/KI-Suche"),"KI","Sonstige"))))</x:f>
      </x:c>
      <x:c r="AB230" s="123" t="str">
        <x:f>IF(B230="","",IF(X230&lt;&gt;"","manuell",IF(OR(P230&lt;&gt;"",Q230&lt;&gt;"",R230&lt;&gt;"",S230&lt;&gt;""),"click_id",IF(W230&lt;&gt;"","signal_id",IF(OR(K230&lt;&gt;"",L230&lt;&gt;"",M230&lt;&gt;""),"utm",IF(J230&lt;&gt;"","referrer",IF(T230&lt;&gt;"","selbstauskunft","unbekannt")))))))</x:f>
      </x:c>
      <x:c r="AC230" s="123" t="str">
        <x:f>IF(B230="","",IF(OR(T230="ChatGPT/KI-Suche",U230&lt;&gt;""),"Ja","Nein"))</x:f>
      </x:c>
      <x:c r="AD230" s="127" t="str">
        <x:f>IF(F230="","",DATE(YEAR(F230),MONTH(F230),1))</x:f>
      </x:c>
      <x:c r="AE230" s="123" t="str">
        <x:f>IF(B230="","",IF(G230="booking_start","Nicht zulässig",IF(OR(C230="",F230="",G230=""),"Prüfen",IF(COUNTIFS($A$7:$A$306,A230,$B$7:$B$306,B230)&gt;1,"Lead-ID prüfen","Bereit"))))</x:f>
      </x:c>
      <x:c r="AF230" s="123" t="str">
        <x:f>IF(B230="","",ROW()-6)</x:f>
      </x:c>
    </x:row>
    <x:row r="231" ht="22.5" customHeight="1">
      <x:c r="A231" s="61" t="str">
        <x:v>Eigene Daten</x:v>
      </x:c>
      <x:c r="B231" s="58"/>
      <x:c r="C231" s="58"/>
      <x:c r="D231" s="58"/>
      <x:c r="E231" s="58"/>
      <x:c r="F231" s="125"/>
      <x:c r="G231" s="58"/>
      <x:c r="H231" s="58"/>
      <x:c r="I231" s="58"/>
      <x:c r="J231" s="58"/>
      <x:c r="K231" s="58"/>
      <x:c r="L231" s="58"/>
      <x:c r="M231" s="58"/>
      <x:c r="N231" s="58"/>
      <x:c r="O231" s="58"/>
      <x:c r="P231" s="58"/>
      <x:c r="Q231" s="58"/>
      <x:c r="R231" s="58"/>
      <x:c r="S231" s="58"/>
      <x:c r="T231" s="58"/>
      <x:c r="U231" s="58"/>
      <x:c r="V231" s="58"/>
      <x:c r="W231" s="58"/>
      <x:c r="X231" s="58"/>
      <x:c r="Y231" s="58"/>
      <x:c r="Z231" s="123" t="str">
        <x:f>IF(B231="","",IF(X231&lt;&gt;"",X231,IF(OR(P231&lt;&gt;"",Q231&lt;&gt;"",R231&lt;&gt;""),"Google Ads",IF(S231&lt;&gt;"","Microsoft Ads",IF(W231&lt;&gt;"",IFERROR(INDEX('MESSPLAN'!$E$7:$E$106,MATCH(W231,'MESSPLAN'!$C$7:$C$106,0)),"Direct/Unbekannt"),IF(K231&lt;&gt;"",K231,IF(J231&lt;&gt;"",J231,IF(T231&lt;&gt;"",T231,"Direct/Unbekannt"))))))))</x:f>
      </x:c>
      <x:c r="AA231" s="123" t="str">
        <x:f>IF(B231="","",IF(W231&lt;&gt;"",IFERROR(INDEX('MESSPLAN'!$D$7:$D$106,MATCH(W231,'MESSPLAN'!$C$7:$C$106,0)),"Sonstige"),IF(OR(Z231="Google Ads",Z231="Google Organic",Z231="Google Maps"),"Google",IF(OR(U231&lt;&gt;"",T231="ChatGPT/KI-Suche"),"KI","Sonstige"))))</x:f>
      </x:c>
      <x:c r="AB231" s="123" t="str">
        <x:f>IF(B231="","",IF(X231&lt;&gt;"","manuell",IF(OR(P231&lt;&gt;"",Q231&lt;&gt;"",R231&lt;&gt;"",S231&lt;&gt;""),"click_id",IF(W231&lt;&gt;"","signal_id",IF(OR(K231&lt;&gt;"",L231&lt;&gt;"",M231&lt;&gt;""),"utm",IF(J231&lt;&gt;"","referrer",IF(T231&lt;&gt;"","selbstauskunft","unbekannt")))))))</x:f>
      </x:c>
      <x:c r="AC231" s="123" t="str">
        <x:f>IF(B231="","",IF(OR(T231="ChatGPT/KI-Suche",U231&lt;&gt;""),"Ja","Nein"))</x:f>
      </x:c>
      <x:c r="AD231" s="127" t="str">
        <x:f>IF(F231="","",DATE(YEAR(F231),MONTH(F231),1))</x:f>
      </x:c>
      <x:c r="AE231" s="123" t="str">
        <x:f>IF(B231="","",IF(G231="booking_start","Nicht zulässig",IF(OR(C231="",F231="",G231=""),"Prüfen",IF(COUNTIFS($A$7:$A$306,A231,$B$7:$B$306,B231)&gt;1,"Lead-ID prüfen","Bereit"))))</x:f>
      </x:c>
      <x:c r="AF231" s="123" t="str">
        <x:f>IF(B231="","",ROW()-6)</x:f>
      </x:c>
    </x:row>
    <x:row r="232" ht="22.5" customHeight="1">
      <x:c r="A232" s="61" t="str">
        <x:v>Eigene Daten</x:v>
      </x:c>
      <x:c r="B232" s="58"/>
      <x:c r="C232" s="58"/>
      <x:c r="D232" s="58"/>
      <x:c r="E232" s="58"/>
      <x:c r="F232" s="125"/>
      <x:c r="G232" s="58"/>
      <x:c r="H232" s="58"/>
      <x:c r="I232" s="58"/>
      <x:c r="J232" s="58"/>
      <x:c r="K232" s="58"/>
      <x:c r="L232" s="58"/>
      <x:c r="M232" s="58"/>
      <x:c r="N232" s="58"/>
      <x:c r="O232" s="58"/>
      <x:c r="P232" s="58"/>
      <x:c r="Q232" s="58"/>
      <x:c r="R232" s="58"/>
      <x:c r="S232" s="58"/>
      <x:c r="T232" s="58"/>
      <x:c r="U232" s="58"/>
      <x:c r="V232" s="58"/>
      <x:c r="W232" s="58"/>
      <x:c r="X232" s="58"/>
      <x:c r="Y232" s="58"/>
      <x:c r="Z232" s="123" t="str">
        <x:f>IF(B232="","",IF(X232&lt;&gt;"",X232,IF(OR(P232&lt;&gt;"",Q232&lt;&gt;"",R232&lt;&gt;""),"Google Ads",IF(S232&lt;&gt;"","Microsoft Ads",IF(W232&lt;&gt;"",IFERROR(INDEX('MESSPLAN'!$E$7:$E$106,MATCH(W232,'MESSPLAN'!$C$7:$C$106,0)),"Direct/Unbekannt"),IF(K232&lt;&gt;"",K232,IF(J232&lt;&gt;"",J232,IF(T232&lt;&gt;"",T232,"Direct/Unbekannt"))))))))</x:f>
      </x:c>
      <x:c r="AA232" s="123" t="str">
        <x:f>IF(B232="","",IF(W232&lt;&gt;"",IFERROR(INDEX('MESSPLAN'!$D$7:$D$106,MATCH(W232,'MESSPLAN'!$C$7:$C$106,0)),"Sonstige"),IF(OR(Z232="Google Ads",Z232="Google Organic",Z232="Google Maps"),"Google",IF(OR(U232&lt;&gt;"",T232="ChatGPT/KI-Suche"),"KI","Sonstige"))))</x:f>
      </x:c>
      <x:c r="AB232" s="123" t="str">
        <x:f>IF(B232="","",IF(X232&lt;&gt;"","manuell",IF(OR(P232&lt;&gt;"",Q232&lt;&gt;"",R232&lt;&gt;"",S232&lt;&gt;""),"click_id",IF(W232&lt;&gt;"","signal_id",IF(OR(K232&lt;&gt;"",L232&lt;&gt;"",M232&lt;&gt;""),"utm",IF(J232&lt;&gt;"","referrer",IF(T232&lt;&gt;"","selbstauskunft","unbekannt")))))))</x:f>
      </x:c>
      <x:c r="AC232" s="123" t="str">
        <x:f>IF(B232="","",IF(OR(T232="ChatGPT/KI-Suche",U232&lt;&gt;""),"Ja","Nein"))</x:f>
      </x:c>
      <x:c r="AD232" s="127" t="str">
        <x:f>IF(F232="","",DATE(YEAR(F232),MONTH(F232),1))</x:f>
      </x:c>
      <x:c r="AE232" s="123" t="str">
        <x:f>IF(B232="","",IF(G232="booking_start","Nicht zulässig",IF(OR(C232="",F232="",G232=""),"Prüfen",IF(COUNTIFS($A$7:$A$306,A232,$B$7:$B$306,B232)&gt;1,"Lead-ID prüfen","Bereit"))))</x:f>
      </x:c>
      <x:c r="AF232" s="123" t="str">
        <x:f>IF(B232="","",ROW()-6)</x:f>
      </x:c>
    </x:row>
    <x:row r="233" ht="22.5" customHeight="1">
      <x:c r="A233" s="61" t="str">
        <x:v>Eigene Daten</x:v>
      </x:c>
      <x:c r="B233" s="58"/>
      <x:c r="C233" s="58"/>
      <x:c r="D233" s="58"/>
      <x:c r="E233" s="58"/>
      <x:c r="F233" s="125"/>
      <x:c r="G233" s="58"/>
      <x:c r="H233" s="58"/>
      <x:c r="I233" s="58"/>
      <x:c r="J233" s="58"/>
      <x:c r="K233" s="58"/>
      <x:c r="L233" s="58"/>
      <x:c r="M233" s="58"/>
      <x:c r="N233" s="58"/>
      <x:c r="O233" s="58"/>
      <x:c r="P233" s="58"/>
      <x:c r="Q233" s="58"/>
      <x:c r="R233" s="58"/>
      <x:c r="S233" s="58"/>
      <x:c r="T233" s="58"/>
      <x:c r="U233" s="58"/>
      <x:c r="V233" s="58"/>
      <x:c r="W233" s="58"/>
      <x:c r="X233" s="58"/>
      <x:c r="Y233" s="58"/>
      <x:c r="Z233" s="123" t="str">
        <x:f>IF(B233="","",IF(X233&lt;&gt;"",X233,IF(OR(P233&lt;&gt;"",Q233&lt;&gt;"",R233&lt;&gt;""),"Google Ads",IF(S233&lt;&gt;"","Microsoft Ads",IF(W233&lt;&gt;"",IFERROR(INDEX('MESSPLAN'!$E$7:$E$106,MATCH(W233,'MESSPLAN'!$C$7:$C$106,0)),"Direct/Unbekannt"),IF(K233&lt;&gt;"",K233,IF(J233&lt;&gt;"",J233,IF(T233&lt;&gt;"",T233,"Direct/Unbekannt"))))))))</x:f>
      </x:c>
      <x:c r="AA233" s="123" t="str">
        <x:f>IF(B233="","",IF(W233&lt;&gt;"",IFERROR(INDEX('MESSPLAN'!$D$7:$D$106,MATCH(W233,'MESSPLAN'!$C$7:$C$106,0)),"Sonstige"),IF(OR(Z233="Google Ads",Z233="Google Organic",Z233="Google Maps"),"Google",IF(OR(U233&lt;&gt;"",T233="ChatGPT/KI-Suche"),"KI","Sonstige"))))</x:f>
      </x:c>
      <x:c r="AB233" s="123" t="str">
        <x:f>IF(B233="","",IF(X233&lt;&gt;"","manuell",IF(OR(P233&lt;&gt;"",Q233&lt;&gt;"",R233&lt;&gt;"",S233&lt;&gt;""),"click_id",IF(W233&lt;&gt;"","signal_id",IF(OR(K233&lt;&gt;"",L233&lt;&gt;"",M233&lt;&gt;""),"utm",IF(J233&lt;&gt;"","referrer",IF(T233&lt;&gt;"","selbstauskunft","unbekannt")))))))</x:f>
      </x:c>
      <x:c r="AC233" s="123" t="str">
        <x:f>IF(B233="","",IF(OR(T233="ChatGPT/KI-Suche",U233&lt;&gt;""),"Ja","Nein"))</x:f>
      </x:c>
      <x:c r="AD233" s="127" t="str">
        <x:f>IF(F233="","",DATE(YEAR(F233),MONTH(F233),1))</x:f>
      </x:c>
      <x:c r="AE233" s="123" t="str">
        <x:f>IF(B233="","",IF(G233="booking_start","Nicht zulässig",IF(OR(C233="",F233="",G233=""),"Prüfen",IF(COUNTIFS($A$7:$A$306,A233,$B$7:$B$306,B233)&gt;1,"Lead-ID prüfen","Bereit"))))</x:f>
      </x:c>
      <x:c r="AF233" s="123" t="str">
        <x:f>IF(B233="","",ROW()-6)</x:f>
      </x:c>
    </x:row>
    <x:row r="234" ht="22.5" customHeight="1">
      <x:c r="A234" s="61" t="str">
        <x:v>Eigene Daten</x:v>
      </x:c>
      <x:c r="B234" s="58"/>
      <x:c r="C234" s="58"/>
      <x:c r="D234" s="58"/>
      <x:c r="E234" s="58"/>
      <x:c r="F234" s="125"/>
      <x:c r="G234" s="58"/>
      <x:c r="H234" s="58"/>
      <x:c r="I234" s="58"/>
      <x:c r="J234" s="58"/>
      <x:c r="K234" s="58"/>
      <x:c r="L234" s="58"/>
      <x:c r="M234" s="58"/>
      <x:c r="N234" s="58"/>
      <x:c r="O234" s="58"/>
      <x:c r="P234" s="58"/>
      <x:c r="Q234" s="58"/>
      <x:c r="R234" s="58"/>
      <x:c r="S234" s="58"/>
      <x:c r="T234" s="58"/>
      <x:c r="U234" s="58"/>
      <x:c r="V234" s="58"/>
      <x:c r="W234" s="58"/>
      <x:c r="X234" s="58"/>
      <x:c r="Y234" s="58"/>
      <x:c r="Z234" s="123" t="str">
        <x:f>IF(B234="","",IF(X234&lt;&gt;"",X234,IF(OR(P234&lt;&gt;"",Q234&lt;&gt;"",R234&lt;&gt;""),"Google Ads",IF(S234&lt;&gt;"","Microsoft Ads",IF(W234&lt;&gt;"",IFERROR(INDEX('MESSPLAN'!$E$7:$E$106,MATCH(W234,'MESSPLAN'!$C$7:$C$106,0)),"Direct/Unbekannt"),IF(K234&lt;&gt;"",K234,IF(J234&lt;&gt;"",J234,IF(T234&lt;&gt;"",T234,"Direct/Unbekannt"))))))))</x:f>
      </x:c>
      <x:c r="AA234" s="123" t="str">
        <x:f>IF(B234="","",IF(W234&lt;&gt;"",IFERROR(INDEX('MESSPLAN'!$D$7:$D$106,MATCH(W234,'MESSPLAN'!$C$7:$C$106,0)),"Sonstige"),IF(OR(Z234="Google Ads",Z234="Google Organic",Z234="Google Maps"),"Google",IF(OR(U234&lt;&gt;"",T234="ChatGPT/KI-Suche"),"KI","Sonstige"))))</x:f>
      </x:c>
      <x:c r="AB234" s="123" t="str">
        <x:f>IF(B234="","",IF(X234&lt;&gt;"","manuell",IF(OR(P234&lt;&gt;"",Q234&lt;&gt;"",R234&lt;&gt;"",S234&lt;&gt;""),"click_id",IF(W234&lt;&gt;"","signal_id",IF(OR(K234&lt;&gt;"",L234&lt;&gt;"",M234&lt;&gt;""),"utm",IF(J234&lt;&gt;"","referrer",IF(T234&lt;&gt;"","selbstauskunft","unbekannt")))))))</x:f>
      </x:c>
      <x:c r="AC234" s="123" t="str">
        <x:f>IF(B234="","",IF(OR(T234="ChatGPT/KI-Suche",U234&lt;&gt;""),"Ja","Nein"))</x:f>
      </x:c>
      <x:c r="AD234" s="127" t="str">
        <x:f>IF(F234="","",DATE(YEAR(F234),MONTH(F234),1))</x:f>
      </x:c>
      <x:c r="AE234" s="123" t="str">
        <x:f>IF(B234="","",IF(G234="booking_start","Nicht zulässig",IF(OR(C234="",F234="",G234=""),"Prüfen",IF(COUNTIFS($A$7:$A$306,A234,$B$7:$B$306,B234)&gt;1,"Lead-ID prüfen","Bereit"))))</x:f>
      </x:c>
      <x:c r="AF234" s="123" t="str">
        <x:f>IF(B234="","",ROW()-6)</x:f>
      </x:c>
    </x:row>
    <x:row r="235" ht="22.5" customHeight="1">
      <x:c r="A235" s="61" t="str">
        <x:v>Eigene Daten</x:v>
      </x:c>
      <x:c r="B235" s="58"/>
      <x:c r="C235" s="58"/>
      <x:c r="D235" s="58"/>
      <x:c r="E235" s="58"/>
      <x:c r="F235" s="125"/>
      <x:c r="G235" s="58"/>
      <x:c r="H235" s="58"/>
      <x:c r="I235" s="58"/>
      <x:c r="J235" s="58"/>
      <x:c r="K235" s="58"/>
      <x:c r="L235" s="58"/>
      <x:c r="M235" s="58"/>
      <x:c r="N235" s="58"/>
      <x:c r="O235" s="58"/>
      <x:c r="P235" s="58"/>
      <x:c r="Q235" s="58"/>
      <x:c r="R235" s="58"/>
      <x:c r="S235" s="58"/>
      <x:c r="T235" s="58"/>
      <x:c r="U235" s="58"/>
      <x:c r="V235" s="58"/>
      <x:c r="W235" s="58"/>
      <x:c r="X235" s="58"/>
      <x:c r="Y235" s="58"/>
      <x:c r="Z235" s="123" t="str">
        <x:f>IF(B235="","",IF(X235&lt;&gt;"",X235,IF(OR(P235&lt;&gt;"",Q235&lt;&gt;"",R235&lt;&gt;""),"Google Ads",IF(S235&lt;&gt;"","Microsoft Ads",IF(W235&lt;&gt;"",IFERROR(INDEX('MESSPLAN'!$E$7:$E$106,MATCH(W235,'MESSPLAN'!$C$7:$C$106,0)),"Direct/Unbekannt"),IF(K235&lt;&gt;"",K235,IF(J235&lt;&gt;"",J235,IF(T235&lt;&gt;"",T235,"Direct/Unbekannt"))))))))</x:f>
      </x:c>
      <x:c r="AA235" s="123" t="str">
        <x:f>IF(B235="","",IF(W235&lt;&gt;"",IFERROR(INDEX('MESSPLAN'!$D$7:$D$106,MATCH(W235,'MESSPLAN'!$C$7:$C$106,0)),"Sonstige"),IF(OR(Z235="Google Ads",Z235="Google Organic",Z235="Google Maps"),"Google",IF(OR(U235&lt;&gt;"",T235="ChatGPT/KI-Suche"),"KI","Sonstige"))))</x:f>
      </x:c>
      <x:c r="AB235" s="123" t="str">
        <x:f>IF(B235="","",IF(X235&lt;&gt;"","manuell",IF(OR(P235&lt;&gt;"",Q235&lt;&gt;"",R235&lt;&gt;"",S235&lt;&gt;""),"click_id",IF(W235&lt;&gt;"","signal_id",IF(OR(K235&lt;&gt;"",L235&lt;&gt;"",M235&lt;&gt;""),"utm",IF(J235&lt;&gt;"","referrer",IF(T235&lt;&gt;"","selbstauskunft","unbekannt")))))))</x:f>
      </x:c>
      <x:c r="AC235" s="123" t="str">
        <x:f>IF(B235="","",IF(OR(T235="ChatGPT/KI-Suche",U235&lt;&gt;""),"Ja","Nein"))</x:f>
      </x:c>
      <x:c r="AD235" s="127" t="str">
        <x:f>IF(F235="","",DATE(YEAR(F235),MONTH(F235),1))</x:f>
      </x:c>
      <x:c r="AE235" s="123" t="str">
        <x:f>IF(B235="","",IF(G235="booking_start","Nicht zulässig",IF(OR(C235="",F235="",G235=""),"Prüfen",IF(COUNTIFS($A$7:$A$306,A235,$B$7:$B$306,B235)&gt;1,"Lead-ID prüfen","Bereit"))))</x:f>
      </x:c>
      <x:c r="AF235" s="123" t="str">
        <x:f>IF(B235="","",ROW()-6)</x:f>
      </x:c>
    </x:row>
    <x:row r="236" ht="22.5" customHeight="1">
      <x:c r="A236" s="61" t="str">
        <x:v>Eigene Daten</x:v>
      </x:c>
      <x:c r="B236" s="58"/>
      <x:c r="C236" s="58"/>
      <x:c r="D236" s="58"/>
      <x:c r="E236" s="58"/>
      <x:c r="F236" s="125"/>
      <x:c r="G236" s="58"/>
      <x:c r="H236" s="58"/>
      <x:c r="I236" s="58"/>
      <x:c r="J236" s="58"/>
      <x:c r="K236" s="58"/>
      <x:c r="L236" s="58"/>
      <x:c r="M236" s="58"/>
      <x:c r="N236" s="58"/>
      <x:c r="O236" s="58"/>
      <x:c r="P236" s="58"/>
      <x:c r="Q236" s="58"/>
      <x:c r="R236" s="58"/>
      <x:c r="S236" s="58"/>
      <x:c r="T236" s="58"/>
      <x:c r="U236" s="58"/>
      <x:c r="V236" s="58"/>
      <x:c r="W236" s="58"/>
      <x:c r="X236" s="58"/>
      <x:c r="Y236" s="58"/>
      <x:c r="Z236" s="123" t="str">
        <x:f>IF(B236="","",IF(X236&lt;&gt;"",X236,IF(OR(P236&lt;&gt;"",Q236&lt;&gt;"",R236&lt;&gt;""),"Google Ads",IF(S236&lt;&gt;"","Microsoft Ads",IF(W236&lt;&gt;"",IFERROR(INDEX('MESSPLAN'!$E$7:$E$106,MATCH(W236,'MESSPLAN'!$C$7:$C$106,0)),"Direct/Unbekannt"),IF(K236&lt;&gt;"",K236,IF(J236&lt;&gt;"",J236,IF(T236&lt;&gt;"",T236,"Direct/Unbekannt"))))))))</x:f>
      </x:c>
      <x:c r="AA236" s="123" t="str">
        <x:f>IF(B236="","",IF(W236&lt;&gt;"",IFERROR(INDEX('MESSPLAN'!$D$7:$D$106,MATCH(W236,'MESSPLAN'!$C$7:$C$106,0)),"Sonstige"),IF(OR(Z236="Google Ads",Z236="Google Organic",Z236="Google Maps"),"Google",IF(OR(U236&lt;&gt;"",T236="ChatGPT/KI-Suche"),"KI","Sonstige"))))</x:f>
      </x:c>
      <x:c r="AB236" s="123" t="str">
        <x:f>IF(B236="","",IF(X236&lt;&gt;"","manuell",IF(OR(P236&lt;&gt;"",Q236&lt;&gt;"",R236&lt;&gt;"",S236&lt;&gt;""),"click_id",IF(W236&lt;&gt;"","signal_id",IF(OR(K236&lt;&gt;"",L236&lt;&gt;"",M236&lt;&gt;""),"utm",IF(J236&lt;&gt;"","referrer",IF(T236&lt;&gt;"","selbstauskunft","unbekannt")))))))</x:f>
      </x:c>
      <x:c r="AC236" s="123" t="str">
        <x:f>IF(B236="","",IF(OR(T236="ChatGPT/KI-Suche",U236&lt;&gt;""),"Ja","Nein"))</x:f>
      </x:c>
      <x:c r="AD236" s="127" t="str">
        <x:f>IF(F236="","",DATE(YEAR(F236),MONTH(F236),1))</x:f>
      </x:c>
      <x:c r="AE236" s="123" t="str">
        <x:f>IF(B236="","",IF(G236="booking_start","Nicht zulässig",IF(OR(C236="",F236="",G236=""),"Prüfen",IF(COUNTIFS($A$7:$A$306,A236,$B$7:$B$306,B236)&gt;1,"Lead-ID prüfen","Bereit"))))</x:f>
      </x:c>
      <x:c r="AF236" s="123" t="str">
        <x:f>IF(B236="","",ROW()-6)</x:f>
      </x:c>
    </x:row>
    <x:row r="237" ht="22.5" customHeight="1">
      <x:c r="A237" s="61" t="str">
        <x:v>Eigene Daten</x:v>
      </x:c>
      <x:c r="B237" s="58"/>
      <x:c r="C237" s="58"/>
      <x:c r="D237" s="58"/>
      <x:c r="E237" s="58"/>
      <x:c r="F237" s="125"/>
      <x:c r="G237" s="58"/>
      <x:c r="H237" s="58"/>
      <x:c r="I237" s="58"/>
      <x:c r="J237" s="58"/>
      <x:c r="K237" s="58"/>
      <x:c r="L237" s="58"/>
      <x:c r="M237" s="58"/>
      <x:c r="N237" s="58"/>
      <x:c r="O237" s="58"/>
      <x:c r="P237" s="58"/>
      <x:c r="Q237" s="58"/>
      <x:c r="R237" s="58"/>
      <x:c r="S237" s="58"/>
      <x:c r="T237" s="58"/>
      <x:c r="U237" s="58"/>
      <x:c r="V237" s="58"/>
      <x:c r="W237" s="58"/>
      <x:c r="X237" s="58"/>
      <x:c r="Y237" s="58"/>
      <x:c r="Z237" s="123" t="str">
        <x:f>IF(B237="","",IF(X237&lt;&gt;"",X237,IF(OR(P237&lt;&gt;"",Q237&lt;&gt;"",R237&lt;&gt;""),"Google Ads",IF(S237&lt;&gt;"","Microsoft Ads",IF(W237&lt;&gt;"",IFERROR(INDEX('MESSPLAN'!$E$7:$E$106,MATCH(W237,'MESSPLAN'!$C$7:$C$106,0)),"Direct/Unbekannt"),IF(K237&lt;&gt;"",K237,IF(J237&lt;&gt;"",J237,IF(T237&lt;&gt;"",T237,"Direct/Unbekannt"))))))))</x:f>
      </x:c>
      <x:c r="AA237" s="123" t="str">
        <x:f>IF(B237="","",IF(W237&lt;&gt;"",IFERROR(INDEX('MESSPLAN'!$D$7:$D$106,MATCH(W237,'MESSPLAN'!$C$7:$C$106,0)),"Sonstige"),IF(OR(Z237="Google Ads",Z237="Google Organic",Z237="Google Maps"),"Google",IF(OR(U237&lt;&gt;"",T237="ChatGPT/KI-Suche"),"KI","Sonstige"))))</x:f>
      </x:c>
      <x:c r="AB237" s="123" t="str">
        <x:f>IF(B237="","",IF(X237&lt;&gt;"","manuell",IF(OR(P237&lt;&gt;"",Q237&lt;&gt;"",R237&lt;&gt;"",S237&lt;&gt;""),"click_id",IF(W237&lt;&gt;"","signal_id",IF(OR(K237&lt;&gt;"",L237&lt;&gt;"",M237&lt;&gt;""),"utm",IF(J237&lt;&gt;"","referrer",IF(T237&lt;&gt;"","selbstauskunft","unbekannt")))))))</x:f>
      </x:c>
      <x:c r="AC237" s="123" t="str">
        <x:f>IF(B237="","",IF(OR(T237="ChatGPT/KI-Suche",U237&lt;&gt;""),"Ja","Nein"))</x:f>
      </x:c>
      <x:c r="AD237" s="127" t="str">
        <x:f>IF(F237="","",DATE(YEAR(F237),MONTH(F237),1))</x:f>
      </x:c>
      <x:c r="AE237" s="123" t="str">
        <x:f>IF(B237="","",IF(G237="booking_start","Nicht zulässig",IF(OR(C237="",F237="",G237=""),"Prüfen",IF(COUNTIFS($A$7:$A$306,A237,$B$7:$B$306,B237)&gt;1,"Lead-ID prüfen","Bereit"))))</x:f>
      </x:c>
      <x:c r="AF237" s="123" t="str">
        <x:f>IF(B237="","",ROW()-6)</x:f>
      </x:c>
    </x:row>
    <x:row r="238" ht="22.5" customHeight="1">
      <x:c r="A238" s="61" t="str">
        <x:v>Eigene Daten</x:v>
      </x:c>
      <x:c r="B238" s="58"/>
      <x:c r="C238" s="58"/>
      <x:c r="D238" s="58"/>
      <x:c r="E238" s="58"/>
      <x:c r="F238" s="125"/>
      <x:c r="G238" s="58"/>
      <x:c r="H238" s="58"/>
      <x:c r="I238" s="58"/>
      <x:c r="J238" s="58"/>
      <x:c r="K238" s="58"/>
      <x:c r="L238" s="58"/>
      <x:c r="M238" s="58"/>
      <x:c r="N238" s="58"/>
      <x:c r="O238" s="58"/>
      <x:c r="P238" s="58"/>
      <x:c r="Q238" s="58"/>
      <x:c r="R238" s="58"/>
      <x:c r="S238" s="58"/>
      <x:c r="T238" s="58"/>
      <x:c r="U238" s="58"/>
      <x:c r="V238" s="58"/>
      <x:c r="W238" s="58"/>
      <x:c r="X238" s="58"/>
      <x:c r="Y238" s="58"/>
      <x:c r="Z238" s="123" t="str">
        <x:f>IF(B238="","",IF(X238&lt;&gt;"",X238,IF(OR(P238&lt;&gt;"",Q238&lt;&gt;"",R238&lt;&gt;""),"Google Ads",IF(S238&lt;&gt;"","Microsoft Ads",IF(W238&lt;&gt;"",IFERROR(INDEX('MESSPLAN'!$E$7:$E$106,MATCH(W238,'MESSPLAN'!$C$7:$C$106,0)),"Direct/Unbekannt"),IF(K238&lt;&gt;"",K238,IF(J238&lt;&gt;"",J238,IF(T238&lt;&gt;"",T238,"Direct/Unbekannt"))))))))</x:f>
      </x:c>
      <x:c r="AA238" s="123" t="str">
        <x:f>IF(B238="","",IF(W238&lt;&gt;"",IFERROR(INDEX('MESSPLAN'!$D$7:$D$106,MATCH(W238,'MESSPLAN'!$C$7:$C$106,0)),"Sonstige"),IF(OR(Z238="Google Ads",Z238="Google Organic",Z238="Google Maps"),"Google",IF(OR(U238&lt;&gt;"",T238="ChatGPT/KI-Suche"),"KI","Sonstige"))))</x:f>
      </x:c>
      <x:c r="AB238" s="123" t="str">
        <x:f>IF(B238="","",IF(X238&lt;&gt;"","manuell",IF(OR(P238&lt;&gt;"",Q238&lt;&gt;"",R238&lt;&gt;"",S238&lt;&gt;""),"click_id",IF(W238&lt;&gt;"","signal_id",IF(OR(K238&lt;&gt;"",L238&lt;&gt;"",M238&lt;&gt;""),"utm",IF(J238&lt;&gt;"","referrer",IF(T238&lt;&gt;"","selbstauskunft","unbekannt")))))))</x:f>
      </x:c>
      <x:c r="AC238" s="123" t="str">
        <x:f>IF(B238="","",IF(OR(T238="ChatGPT/KI-Suche",U238&lt;&gt;""),"Ja","Nein"))</x:f>
      </x:c>
      <x:c r="AD238" s="127" t="str">
        <x:f>IF(F238="","",DATE(YEAR(F238),MONTH(F238),1))</x:f>
      </x:c>
      <x:c r="AE238" s="123" t="str">
        <x:f>IF(B238="","",IF(G238="booking_start","Nicht zulässig",IF(OR(C238="",F238="",G238=""),"Prüfen",IF(COUNTIFS($A$7:$A$306,A238,$B$7:$B$306,B238)&gt;1,"Lead-ID prüfen","Bereit"))))</x:f>
      </x:c>
      <x:c r="AF238" s="123" t="str">
        <x:f>IF(B238="","",ROW()-6)</x:f>
      </x:c>
    </x:row>
    <x:row r="239" ht="22.5" customHeight="1">
      <x:c r="A239" s="61" t="str">
        <x:v>Eigene Daten</x:v>
      </x:c>
      <x:c r="B239" s="58"/>
      <x:c r="C239" s="58"/>
      <x:c r="D239" s="58"/>
      <x:c r="E239" s="58"/>
      <x:c r="F239" s="125"/>
      <x:c r="G239" s="58"/>
      <x:c r="H239" s="58"/>
      <x:c r="I239" s="58"/>
      <x:c r="J239" s="58"/>
      <x:c r="K239" s="58"/>
      <x:c r="L239" s="58"/>
      <x:c r="M239" s="58"/>
      <x:c r="N239" s="58"/>
      <x:c r="O239" s="58"/>
      <x:c r="P239" s="58"/>
      <x:c r="Q239" s="58"/>
      <x:c r="R239" s="58"/>
      <x:c r="S239" s="58"/>
      <x:c r="T239" s="58"/>
      <x:c r="U239" s="58"/>
      <x:c r="V239" s="58"/>
      <x:c r="W239" s="58"/>
      <x:c r="X239" s="58"/>
      <x:c r="Y239" s="58"/>
      <x:c r="Z239" s="123" t="str">
        <x:f>IF(B239="","",IF(X239&lt;&gt;"",X239,IF(OR(P239&lt;&gt;"",Q239&lt;&gt;"",R239&lt;&gt;""),"Google Ads",IF(S239&lt;&gt;"","Microsoft Ads",IF(W239&lt;&gt;"",IFERROR(INDEX('MESSPLAN'!$E$7:$E$106,MATCH(W239,'MESSPLAN'!$C$7:$C$106,0)),"Direct/Unbekannt"),IF(K239&lt;&gt;"",K239,IF(J239&lt;&gt;"",J239,IF(T239&lt;&gt;"",T239,"Direct/Unbekannt"))))))))</x:f>
      </x:c>
      <x:c r="AA239" s="123" t="str">
        <x:f>IF(B239="","",IF(W239&lt;&gt;"",IFERROR(INDEX('MESSPLAN'!$D$7:$D$106,MATCH(W239,'MESSPLAN'!$C$7:$C$106,0)),"Sonstige"),IF(OR(Z239="Google Ads",Z239="Google Organic",Z239="Google Maps"),"Google",IF(OR(U239&lt;&gt;"",T239="ChatGPT/KI-Suche"),"KI","Sonstige"))))</x:f>
      </x:c>
      <x:c r="AB239" s="123" t="str">
        <x:f>IF(B239="","",IF(X239&lt;&gt;"","manuell",IF(OR(P239&lt;&gt;"",Q239&lt;&gt;"",R239&lt;&gt;"",S239&lt;&gt;""),"click_id",IF(W239&lt;&gt;"","signal_id",IF(OR(K239&lt;&gt;"",L239&lt;&gt;"",M239&lt;&gt;""),"utm",IF(J239&lt;&gt;"","referrer",IF(T239&lt;&gt;"","selbstauskunft","unbekannt")))))))</x:f>
      </x:c>
      <x:c r="AC239" s="123" t="str">
        <x:f>IF(B239="","",IF(OR(T239="ChatGPT/KI-Suche",U239&lt;&gt;""),"Ja","Nein"))</x:f>
      </x:c>
      <x:c r="AD239" s="127" t="str">
        <x:f>IF(F239="","",DATE(YEAR(F239),MONTH(F239),1))</x:f>
      </x:c>
      <x:c r="AE239" s="123" t="str">
        <x:f>IF(B239="","",IF(G239="booking_start","Nicht zulässig",IF(OR(C239="",F239="",G239=""),"Prüfen",IF(COUNTIFS($A$7:$A$306,A239,$B$7:$B$306,B239)&gt;1,"Lead-ID prüfen","Bereit"))))</x:f>
      </x:c>
      <x:c r="AF239" s="123" t="str">
        <x:f>IF(B239="","",ROW()-6)</x:f>
      </x:c>
    </x:row>
    <x:row r="240" ht="22.5" customHeight="1">
      <x:c r="A240" s="61" t="str">
        <x:v>Eigene Daten</x:v>
      </x:c>
      <x:c r="B240" s="58"/>
      <x:c r="C240" s="58"/>
      <x:c r="D240" s="58"/>
      <x:c r="E240" s="58"/>
      <x:c r="F240" s="125"/>
      <x:c r="G240" s="58"/>
      <x:c r="H240" s="58"/>
      <x:c r="I240" s="58"/>
      <x:c r="J240" s="58"/>
      <x:c r="K240" s="58"/>
      <x:c r="L240" s="58"/>
      <x:c r="M240" s="58"/>
      <x:c r="N240" s="58"/>
      <x:c r="O240" s="58"/>
      <x:c r="P240" s="58"/>
      <x:c r="Q240" s="58"/>
      <x:c r="R240" s="58"/>
      <x:c r="S240" s="58"/>
      <x:c r="T240" s="58"/>
      <x:c r="U240" s="58"/>
      <x:c r="V240" s="58"/>
      <x:c r="W240" s="58"/>
      <x:c r="X240" s="58"/>
      <x:c r="Y240" s="58"/>
      <x:c r="Z240" s="123" t="str">
        <x:f>IF(B240="","",IF(X240&lt;&gt;"",X240,IF(OR(P240&lt;&gt;"",Q240&lt;&gt;"",R240&lt;&gt;""),"Google Ads",IF(S240&lt;&gt;"","Microsoft Ads",IF(W240&lt;&gt;"",IFERROR(INDEX('MESSPLAN'!$E$7:$E$106,MATCH(W240,'MESSPLAN'!$C$7:$C$106,0)),"Direct/Unbekannt"),IF(K240&lt;&gt;"",K240,IF(J240&lt;&gt;"",J240,IF(T240&lt;&gt;"",T240,"Direct/Unbekannt"))))))))</x:f>
      </x:c>
      <x:c r="AA240" s="123" t="str">
        <x:f>IF(B240="","",IF(W240&lt;&gt;"",IFERROR(INDEX('MESSPLAN'!$D$7:$D$106,MATCH(W240,'MESSPLAN'!$C$7:$C$106,0)),"Sonstige"),IF(OR(Z240="Google Ads",Z240="Google Organic",Z240="Google Maps"),"Google",IF(OR(U240&lt;&gt;"",T240="ChatGPT/KI-Suche"),"KI","Sonstige"))))</x:f>
      </x:c>
      <x:c r="AB240" s="123" t="str">
        <x:f>IF(B240="","",IF(X240&lt;&gt;"","manuell",IF(OR(P240&lt;&gt;"",Q240&lt;&gt;"",R240&lt;&gt;"",S240&lt;&gt;""),"click_id",IF(W240&lt;&gt;"","signal_id",IF(OR(K240&lt;&gt;"",L240&lt;&gt;"",M240&lt;&gt;""),"utm",IF(J240&lt;&gt;"","referrer",IF(T240&lt;&gt;"","selbstauskunft","unbekannt")))))))</x:f>
      </x:c>
      <x:c r="AC240" s="123" t="str">
        <x:f>IF(B240="","",IF(OR(T240="ChatGPT/KI-Suche",U240&lt;&gt;""),"Ja","Nein"))</x:f>
      </x:c>
      <x:c r="AD240" s="127" t="str">
        <x:f>IF(F240="","",DATE(YEAR(F240),MONTH(F240),1))</x:f>
      </x:c>
      <x:c r="AE240" s="123" t="str">
        <x:f>IF(B240="","",IF(G240="booking_start","Nicht zulässig",IF(OR(C240="",F240="",G240=""),"Prüfen",IF(COUNTIFS($A$7:$A$306,A240,$B$7:$B$306,B240)&gt;1,"Lead-ID prüfen","Bereit"))))</x:f>
      </x:c>
      <x:c r="AF240" s="123" t="str">
        <x:f>IF(B240="","",ROW()-6)</x:f>
      </x:c>
    </x:row>
    <x:row r="241" ht="22.5" customHeight="1">
      <x:c r="A241" s="61" t="str">
        <x:v>Eigene Daten</x:v>
      </x:c>
      <x:c r="B241" s="58"/>
      <x:c r="C241" s="58"/>
      <x:c r="D241" s="58"/>
      <x:c r="E241" s="58"/>
      <x:c r="F241" s="125"/>
      <x:c r="G241" s="58"/>
      <x:c r="H241" s="58"/>
      <x:c r="I241" s="58"/>
      <x:c r="J241" s="58"/>
      <x:c r="K241" s="58"/>
      <x:c r="L241" s="58"/>
      <x:c r="M241" s="58"/>
      <x:c r="N241" s="58"/>
      <x:c r="O241" s="58"/>
      <x:c r="P241" s="58"/>
      <x:c r="Q241" s="58"/>
      <x:c r="R241" s="58"/>
      <x:c r="S241" s="58"/>
      <x:c r="T241" s="58"/>
      <x:c r="U241" s="58"/>
      <x:c r="V241" s="58"/>
      <x:c r="W241" s="58"/>
      <x:c r="X241" s="58"/>
      <x:c r="Y241" s="58"/>
      <x:c r="Z241" s="123" t="str">
        <x:f>IF(B241="","",IF(X241&lt;&gt;"",X241,IF(OR(P241&lt;&gt;"",Q241&lt;&gt;"",R241&lt;&gt;""),"Google Ads",IF(S241&lt;&gt;"","Microsoft Ads",IF(W241&lt;&gt;"",IFERROR(INDEX('MESSPLAN'!$E$7:$E$106,MATCH(W241,'MESSPLAN'!$C$7:$C$106,0)),"Direct/Unbekannt"),IF(K241&lt;&gt;"",K241,IF(J241&lt;&gt;"",J241,IF(T241&lt;&gt;"",T241,"Direct/Unbekannt"))))))))</x:f>
      </x:c>
      <x:c r="AA241" s="123" t="str">
        <x:f>IF(B241="","",IF(W241&lt;&gt;"",IFERROR(INDEX('MESSPLAN'!$D$7:$D$106,MATCH(W241,'MESSPLAN'!$C$7:$C$106,0)),"Sonstige"),IF(OR(Z241="Google Ads",Z241="Google Organic",Z241="Google Maps"),"Google",IF(OR(U241&lt;&gt;"",T241="ChatGPT/KI-Suche"),"KI","Sonstige"))))</x:f>
      </x:c>
      <x:c r="AB241" s="123" t="str">
        <x:f>IF(B241="","",IF(X241&lt;&gt;"","manuell",IF(OR(P241&lt;&gt;"",Q241&lt;&gt;"",R241&lt;&gt;"",S241&lt;&gt;""),"click_id",IF(W241&lt;&gt;"","signal_id",IF(OR(K241&lt;&gt;"",L241&lt;&gt;"",M241&lt;&gt;""),"utm",IF(J241&lt;&gt;"","referrer",IF(T241&lt;&gt;"","selbstauskunft","unbekannt")))))))</x:f>
      </x:c>
      <x:c r="AC241" s="123" t="str">
        <x:f>IF(B241="","",IF(OR(T241="ChatGPT/KI-Suche",U241&lt;&gt;""),"Ja","Nein"))</x:f>
      </x:c>
      <x:c r="AD241" s="127" t="str">
        <x:f>IF(F241="","",DATE(YEAR(F241),MONTH(F241),1))</x:f>
      </x:c>
      <x:c r="AE241" s="123" t="str">
        <x:f>IF(B241="","",IF(G241="booking_start","Nicht zulässig",IF(OR(C241="",F241="",G241=""),"Prüfen",IF(COUNTIFS($A$7:$A$306,A241,$B$7:$B$306,B241)&gt;1,"Lead-ID prüfen","Bereit"))))</x:f>
      </x:c>
      <x:c r="AF241" s="123" t="str">
        <x:f>IF(B241="","",ROW()-6)</x:f>
      </x:c>
    </x:row>
    <x:row r="242" ht="22.5" customHeight="1">
      <x:c r="A242" s="61" t="str">
        <x:v>Eigene Daten</x:v>
      </x:c>
      <x:c r="B242" s="58"/>
      <x:c r="C242" s="58"/>
      <x:c r="D242" s="58"/>
      <x:c r="E242" s="58"/>
      <x:c r="F242" s="125"/>
      <x:c r="G242" s="58"/>
      <x:c r="H242" s="58"/>
      <x:c r="I242" s="58"/>
      <x:c r="J242" s="58"/>
      <x:c r="K242" s="58"/>
      <x:c r="L242" s="58"/>
      <x:c r="M242" s="58"/>
      <x:c r="N242" s="58"/>
      <x:c r="O242" s="58"/>
      <x:c r="P242" s="58"/>
      <x:c r="Q242" s="58"/>
      <x:c r="R242" s="58"/>
      <x:c r="S242" s="58"/>
      <x:c r="T242" s="58"/>
      <x:c r="U242" s="58"/>
      <x:c r="V242" s="58"/>
      <x:c r="W242" s="58"/>
      <x:c r="X242" s="58"/>
      <x:c r="Y242" s="58"/>
      <x:c r="Z242" s="123" t="str">
        <x:f>IF(B242="","",IF(X242&lt;&gt;"",X242,IF(OR(P242&lt;&gt;"",Q242&lt;&gt;"",R242&lt;&gt;""),"Google Ads",IF(S242&lt;&gt;"","Microsoft Ads",IF(W242&lt;&gt;"",IFERROR(INDEX('MESSPLAN'!$E$7:$E$106,MATCH(W242,'MESSPLAN'!$C$7:$C$106,0)),"Direct/Unbekannt"),IF(K242&lt;&gt;"",K242,IF(J242&lt;&gt;"",J242,IF(T242&lt;&gt;"",T242,"Direct/Unbekannt"))))))))</x:f>
      </x:c>
      <x:c r="AA242" s="123" t="str">
        <x:f>IF(B242="","",IF(W242&lt;&gt;"",IFERROR(INDEX('MESSPLAN'!$D$7:$D$106,MATCH(W242,'MESSPLAN'!$C$7:$C$106,0)),"Sonstige"),IF(OR(Z242="Google Ads",Z242="Google Organic",Z242="Google Maps"),"Google",IF(OR(U242&lt;&gt;"",T242="ChatGPT/KI-Suche"),"KI","Sonstige"))))</x:f>
      </x:c>
      <x:c r="AB242" s="123" t="str">
        <x:f>IF(B242="","",IF(X242&lt;&gt;"","manuell",IF(OR(P242&lt;&gt;"",Q242&lt;&gt;"",R242&lt;&gt;"",S242&lt;&gt;""),"click_id",IF(W242&lt;&gt;"","signal_id",IF(OR(K242&lt;&gt;"",L242&lt;&gt;"",M242&lt;&gt;""),"utm",IF(J242&lt;&gt;"","referrer",IF(T242&lt;&gt;"","selbstauskunft","unbekannt")))))))</x:f>
      </x:c>
      <x:c r="AC242" s="123" t="str">
        <x:f>IF(B242="","",IF(OR(T242="ChatGPT/KI-Suche",U242&lt;&gt;""),"Ja","Nein"))</x:f>
      </x:c>
      <x:c r="AD242" s="127" t="str">
        <x:f>IF(F242="","",DATE(YEAR(F242),MONTH(F242),1))</x:f>
      </x:c>
      <x:c r="AE242" s="123" t="str">
        <x:f>IF(B242="","",IF(G242="booking_start","Nicht zulässig",IF(OR(C242="",F242="",G242=""),"Prüfen",IF(COUNTIFS($A$7:$A$306,A242,$B$7:$B$306,B242)&gt;1,"Lead-ID prüfen","Bereit"))))</x:f>
      </x:c>
      <x:c r="AF242" s="123" t="str">
        <x:f>IF(B242="","",ROW()-6)</x:f>
      </x:c>
    </x:row>
    <x:row r="243" ht="22.5" customHeight="1">
      <x:c r="A243" s="61" t="str">
        <x:v>Eigene Daten</x:v>
      </x:c>
      <x:c r="B243" s="58"/>
      <x:c r="C243" s="58"/>
      <x:c r="D243" s="58"/>
      <x:c r="E243" s="58"/>
      <x:c r="F243" s="125"/>
      <x:c r="G243" s="58"/>
      <x:c r="H243" s="58"/>
      <x:c r="I243" s="58"/>
      <x:c r="J243" s="58"/>
      <x:c r="K243" s="58"/>
      <x:c r="L243" s="58"/>
      <x:c r="M243" s="58"/>
      <x:c r="N243" s="58"/>
      <x:c r="O243" s="58"/>
      <x:c r="P243" s="58"/>
      <x:c r="Q243" s="58"/>
      <x:c r="R243" s="58"/>
      <x:c r="S243" s="58"/>
      <x:c r="T243" s="58"/>
      <x:c r="U243" s="58"/>
      <x:c r="V243" s="58"/>
      <x:c r="W243" s="58"/>
      <x:c r="X243" s="58"/>
      <x:c r="Y243" s="58"/>
      <x:c r="Z243" s="123" t="str">
        <x:f>IF(B243="","",IF(X243&lt;&gt;"",X243,IF(OR(P243&lt;&gt;"",Q243&lt;&gt;"",R243&lt;&gt;""),"Google Ads",IF(S243&lt;&gt;"","Microsoft Ads",IF(W243&lt;&gt;"",IFERROR(INDEX('MESSPLAN'!$E$7:$E$106,MATCH(W243,'MESSPLAN'!$C$7:$C$106,0)),"Direct/Unbekannt"),IF(K243&lt;&gt;"",K243,IF(J243&lt;&gt;"",J243,IF(T243&lt;&gt;"",T243,"Direct/Unbekannt"))))))))</x:f>
      </x:c>
      <x:c r="AA243" s="123" t="str">
        <x:f>IF(B243="","",IF(W243&lt;&gt;"",IFERROR(INDEX('MESSPLAN'!$D$7:$D$106,MATCH(W243,'MESSPLAN'!$C$7:$C$106,0)),"Sonstige"),IF(OR(Z243="Google Ads",Z243="Google Organic",Z243="Google Maps"),"Google",IF(OR(U243&lt;&gt;"",T243="ChatGPT/KI-Suche"),"KI","Sonstige"))))</x:f>
      </x:c>
      <x:c r="AB243" s="123" t="str">
        <x:f>IF(B243="","",IF(X243&lt;&gt;"","manuell",IF(OR(P243&lt;&gt;"",Q243&lt;&gt;"",R243&lt;&gt;"",S243&lt;&gt;""),"click_id",IF(W243&lt;&gt;"","signal_id",IF(OR(K243&lt;&gt;"",L243&lt;&gt;"",M243&lt;&gt;""),"utm",IF(J243&lt;&gt;"","referrer",IF(T243&lt;&gt;"","selbstauskunft","unbekannt")))))))</x:f>
      </x:c>
      <x:c r="AC243" s="123" t="str">
        <x:f>IF(B243="","",IF(OR(T243="ChatGPT/KI-Suche",U243&lt;&gt;""),"Ja","Nein"))</x:f>
      </x:c>
      <x:c r="AD243" s="127" t="str">
        <x:f>IF(F243="","",DATE(YEAR(F243),MONTH(F243),1))</x:f>
      </x:c>
      <x:c r="AE243" s="123" t="str">
        <x:f>IF(B243="","",IF(G243="booking_start","Nicht zulässig",IF(OR(C243="",F243="",G243=""),"Prüfen",IF(COUNTIFS($A$7:$A$306,A243,$B$7:$B$306,B243)&gt;1,"Lead-ID prüfen","Bereit"))))</x:f>
      </x:c>
      <x:c r="AF243" s="123" t="str">
        <x:f>IF(B243="","",ROW()-6)</x:f>
      </x:c>
    </x:row>
    <x:row r="244" ht="22.5" customHeight="1">
      <x:c r="A244" s="61" t="str">
        <x:v>Eigene Daten</x:v>
      </x:c>
      <x:c r="B244" s="58"/>
      <x:c r="C244" s="58"/>
      <x:c r="D244" s="58"/>
      <x:c r="E244" s="58"/>
      <x:c r="F244" s="125"/>
      <x:c r="G244" s="58"/>
      <x:c r="H244" s="58"/>
      <x:c r="I244" s="58"/>
      <x:c r="J244" s="58"/>
      <x:c r="K244" s="58"/>
      <x:c r="L244" s="58"/>
      <x:c r="M244" s="58"/>
      <x:c r="N244" s="58"/>
      <x:c r="O244" s="58"/>
      <x:c r="P244" s="58"/>
      <x:c r="Q244" s="58"/>
      <x:c r="R244" s="58"/>
      <x:c r="S244" s="58"/>
      <x:c r="T244" s="58"/>
      <x:c r="U244" s="58"/>
      <x:c r="V244" s="58"/>
      <x:c r="W244" s="58"/>
      <x:c r="X244" s="58"/>
      <x:c r="Y244" s="58"/>
      <x:c r="Z244" s="123" t="str">
        <x:f>IF(B244="","",IF(X244&lt;&gt;"",X244,IF(OR(P244&lt;&gt;"",Q244&lt;&gt;"",R244&lt;&gt;""),"Google Ads",IF(S244&lt;&gt;"","Microsoft Ads",IF(W244&lt;&gt;"",IFERROR(INDEX('MESSPLAN'!$E$7:$E$106,MATCH(W244,'MESSPLAN'!$C$7:$C$106,0)),"Direct/Unbekannt"),IF(K244&lt;&gt;"",K244,IF(J244&lt;&gt;"",J244,IF(T244&lt;&gt;"",T244,"Direct/Unbekannt"))))))))</x:f>
      </x:c>
      <x:c r="AA244" s="123" t="str">
        <x:f>IF(B244="","",IF(W244&lt;&gt;"",IFERROR(INDEX('MESSPLAN'!$D$7:$D$106,MATCH(W244,'MESSPLAN'!$C$7:$C$106,0)),"Sonstige"),IF(OR(Z244="Google Ads",Z244="Google Organic",Z244="Google Maps"),"Google",IF(OR(U244&lt;&gt;"",T244="ChatGPT/KI-Suche"),"KI","Sonstige"))))</x:f>
      </x:c>
      <x:c r="AB244" s="123" t="str">
        <x:f>IF(B244="","",IF(X244&lt;&gt;"","manuell",IF(OR(P244&lt;&gt;"",Q244&lt;&gt;"",R244&lt;&gt;"",S244&lt;&gt;""),"click_id",IF(W244&lt;&gt;"","signal_id",IF(OR(K244&lt;&gt;"",L244&lt;&gt;"",M244&lt;&gt;""),"utm",IF(J244&lt;&gt;"","referrer",IF(T244&lt;&gt;"","selbstauskunft","unbekannt")))))))</x:f>
      </x:c>
      <x:c r="AC244" s="123" t="str">
        <x:f>IF(B244="","",IF(OR(T244="ChatGPT/KI-Suche",U244&lt;&gt;""),"Ja","Nein"))</x:f>
      </x:c>
      <x:c r="AD244" s="127" t="str">
        <x:f>IF(F244="","",DATE(YEAR(F244),MONTH(F244),1))</x:f>
      </x:c>
      <x:c r="AE244" s="123" t="str">
        <x:f>IF(B244="","",IF(G244="booking_start","Nicht zulässig",IF(OR(C244="",F244="",G244=""),"Prüfen",IF(COUNTIFS($A$7:$A$306,A244,$B$7:$B$306,B244)&gt;1,"Lead-ID prüfen","Bereit"))))</x:f>
      </x:c>
      <x:c r="AF244" s="123" t="str">
        <x:f>IF(B244="","",ROW()-6)</x:f>
      </x:c>
    </x:row>
    <x:row r="245" ht="22.5" customHeight="1">
      <x:c r="A245" s="61" t="str">
        <x:v>Eigene Daten</x:v>
      </x:c>
      <x:c r="B245" s="58"/>
      <x:c r="C245" s="58"/>
      <x:c r="D245" s="58"/>
      <x:c r="E245" s="58"/>
      <x:c r="F245" s="125"/>
      <x:c r="G245" s="58"/>
      <x:c r="H245" s="58"/>
      <x:c r="I245" s="58"/>
      <x:c r="J245" s="58"/>
      <x:c r="K245" s="58"/>
      <x:c r="L245" s="58"/>
      <x:c r="M245" s="58"/>
      <x:c r="N245" s="58"/>
      <x:c r="O245" s="58"/>
      <x:c r="P245" s="58"/>
      <x:c r="Q245" s="58"/>
      <x:c r="R245" s="58"/>
      <x:c r="S245" s="58"/>
      <x:c r="T245" s="58"/>
      <x:c r="U245" s="58"/>
      <x:c r="V245" s="58"/>
      <x:c r="W245" s="58"/>
      <x:c r="X245" s="58"/>
      <x:c r="Y245" s="58"/>
      <x:c r="Z245" s="123" t="str">
        <x:f>IF(B245="","",IF(X245&lt;&gt;"",X245,IF(OR(P245&lt;&gt;"",Q245&lt;&gt;"",R245&lt;&gt;""),"Google Ads",IF(S245&lt;&gt;"","Microsoft Ads",IF(W245&lt;&gt;"",IFERROR(INDEX('MESSPLAN'!$E$7:$E$106,MATCH(W245,'MESSPLAN'!$C$7:$C$106,0)),"Direct/Unbekannt"),IF(K245&lt;&gt;"",K245,IF(J245&lt;&gt;"",J245,IF(T245&lt;&gt;"",T245,"Direct/Unbekannt"))))))))</x:f>
      </x:c>
      <x:c r="AA245" s="123" t="str">
        <x:f>IF(B245="","",IF(W245&lt;&gt;"",IFERROR(INDEX('MESSPLAN'!$D$7:$D$106,MATCH(W245,'MESSPLAN'!$C$7:$C$106,0)),"Sonstige"),IF(OR(Z245="Google Ads",Z245="Google Organic",Z245="Google Maps"),"Google",IF(OR(U245&lt;&gt;"",T245="ChatGPT/KI-Suche"),"KI","Sonstige"))))</x:f>
      </x:c>
      <x:c r="AB245" s="123" t="str">
        <x:f>IF(B245="","",IF(X245&lt;&gt;"","manuell",IF(OR(P245&lt;&gt;"",Q245&lt;&gt;"",R245&lt;&gt;"",S245&lt;&gt;""),"click_id",IF(W245&lt;&gt;"","signal_id",IF(OR(K245&lt;&gt;"",L245&lt;&gt;"",M245&lt;&gt;""),"utm",IF(J245&lt;&gt;"","referrer",IF(T245&lt;&gt;"","selbstauskunft","unbekannt")))))))</x:f>
      </x:c>
      <x:c r="AC245" s="123" t="str">
        <x:f>IF(B245="","",IF(OR(T245="ChatGPT/KI-Suche",U245&lt;&gt;""),"Ja","Nein"))</x:f>
      </x:c>
      <x:c r="AD245" s="127" t="str">
        <x:f>IF(F245="","",DATE(YEAR(F245),MONTH(F245),1))</x:f>
      </x:c>
      <x:c r="AE245" s="123" t="str">
        <x:f>IF(B245="","",IF(G245="booking_start","Nicht zulässig",IF(OR(C245="",F245="",G245=""),"Prüfen",IF(COUNTIFS($A$7:$A$306,A245,$B$7:$B$306,B245)&gt;1,"Lead-ID prüfen","Bereit"))))</x:f>
      </x:c>
      <x:c r="AF245" s="123" t="str">
        <x:f>IF(B245="","",ROW()-6)</x:f>
      </x:c>
    </x:row>
    <x:row r="246" ht="22.5" customHeight="1">
      <x:c r="A246" s="61" t="str">
        <x:v>Eigene Daten</x:v>
      </x:c>
      <x:c r="B246" s="58"/>
      <x:c r="C246" s="58"/>
      <x:c r="D246" s="58"/>
      <x:c r="E246" s="58"/>
      <x:c r="F246" s="125"/>
      <x:c r="G246" s="58"/>
      <x:c r="H246" s="58"/>
      <x:c r="I246" s="58"/>
      <x:c r="J246" s="58"/>
      <x:c r="K246" s="58"/>
      <x:c r="L246" s="58"/>
      <x:c r="M246" s="58"/>
      <x:c r="N246" s="58"/>
      <x:c r="O246" s="58"/>
      <x:c r="P246" s="58"/>
      <x:c r="Q246" s="58"/>
      <x:c r="R246" s="58"/>
      <x:c r="S246" s="58"/>
      <x:c r="T246" s="58"/>
      <x:c r="U246" s="58"/>
      <x:c r="V246" s="58"/>
      <x:c r="W246" s="58"/>
      <x:c r="X246" s="58"/>
      <x:c r="Y246" s="58"/>
      <x:c r="Z246" s="123" t="str">
        <x:f>IF(B246="","",IF(X246&lt;&gt;"",X246,IF(OR(P246&lt;&gt;"",Q246&lt;&gt;"",R246&lt;&gt;""),"Google Ads",IF(S246&lt;&gt;"","Microsoft Ads",IF(W246&lt;&gt;"",IFERROR(INDEX('MESSPLAN'!$E$7:$E$106,MATCH(W246,'MESSPLAN'!$C$7:$C$106,0)),"Direct/Unbekannt"),IF(K246&lt;&gt;"",K246,IF(J246&lt;&gt;"",J246,IF(T246&lt;&gt;"",T246,"Direct/Unbekannt"))))))))</x:f>
      </x:c>
      <x:c r="AA246" s="123" t="str">
        <x:f>IF(B246="","",IF(W246&lt;&gt;"",IFERROR(INDEX('MESSPLAN'!$D$7:$D$106,MATCH(W246,'MESSPLAN'!$C$7:$C$106,0)),"Sonstige"),IF(OR(Z246="Google Ads",Z246="Google Organic",Z246="Google Maps"),"Google",IF(OR(U246&lt;&gt;"",T246="ChatGPT/KI-Suche"),"KI","Sonstige"))))</x:f>
      </x:c>
      <x:c r="AB246" s="123" t="str">
        <x:f>IF(B246="","",IF(X246&lt;&gt;"","manuell",IF(OR(P246&lt;&gt;"",Q246&lt;&gt;"",R246&lt;&gt;"",S246&lt;&gt;""),"click_id",IF(W246&lt;&gt;"","signal_id",IF(OR(K246&lt;&gt;"",L246&lt;&gt;"",M246&lt;&gt;""),"utm",IF(J246&lt;&gt;"","referrer",IF(T246&lt;&gt;"","selbstauskunft","unbekannt")))))))</x:f>
      </x:c>
      <x:c r="AC246" s="123" t="str">
        <x:f>IF(B246="","",IF(OR(T246="ChatGPT/KI-Suche",U246&lt;&gt;""),"Ja","Nein"))</x:f>
      </x:c>
      <x:c r="AD246" s="127" t="str">
        <x:f>IF(F246="","",DATE(YEAR(F246),MONTH(F246),1))</x:f>
      </x:c>
      <x:c r="AE246" s="123" t="str">
        <x:f>IF(B246="","",IF(G246="booking_start","Nicht zulässig",IF(OR(C246="",F246="",G246=""),"Prüfen",IF(COUNTIFS($A$7:$A$306,A246,$B$7:$B$306,B246)&gt;1,"Lead-ID prüfen","Bereit"))))</x:f>
      </x:c>
      <x:c r="AF246" s="123" t="str">
        <x:f>IF(B246="","",ROW()-6)</x:f>
      </x:c>
    </x:row>
    <x:row r="247" ht="22.5" customHeight="1">
      <x:c r="A247" s="61" t="str">
        <x:v>Eigene Daten</x:v>
      </x:c>
      <x:c r="B247" s="58"/>
      <x:c r="C247" s="58"/>
      <x:c r="D247" s="58"/>
      <x:c r="E247" s="58"/>
      <x:c r="F247" s="125"/>
      <x:c r="G247" s="58"/>
      <x:c r="H247" s="58"/>
      <x:c r="I247" s="58"/>
      <x:c r="J247" s="58"/>
      <x:c r="K247" s="58"/>
      <x:c r="L247" s="58"/>
      <x:c r="M247" s="58"/>
      <x:c r="N247" s="58"/>
      <x:c r="O247" s="58"/>
      <x:c r="P247" s="58"/>
      <x:c r="Q247" s="58"/>
      <x:c r="R247" s="58"/>
      <x:c r="S247" s="58"/>
      <x:c r="T247" s="58"/>
      <x:c r="U247" s="58"/>
      <x:c r="V247" s="58"/>
      <x:c r="W247" s="58"/>
      <x:c r="X247" s="58"/>
      <x:c r="Y247" s="58"/>
      <x:c r="Z247" s="123" t="str">
        <x:f>IF(B247="","",IF(X247&lt;&gt;"",X247,IF(OR(P247&lt;&gt;"",Q247&lt;&gt;"",R247&lt;&gt;""),"Google Ads",IF(S247&lt;&gt;"","Microsoft Ads",IF(W247&lt;&gt;"",IFERROR(INDEX('MESSPLAN'!$E$7:$E$106,MATCH(W247,'MESSPLAN'!$C$7:$C$106,0)),"Direct/Unbekannt"),IF(K247&lt;&gt;"",K247,IF(J247&lt;&gt;"",J247,IF(T247&lt;&gt;"",T247,"Direct/Unbekannt"))))))))</x:f>
      </x:c>
      <x:c r="AA247" s="123" t="str">
        <x:f>IF(B247="","",IF(W247&lt;&gt;"",IFERROR(INDEX('MESSPLAN'!$D$7:$D$106,MATCH(W247,'MESSPLAN'!$C$7:$C$106,0)),"Sonstige"),IF(OR(Z247="Google Ads",Z247="Google Organic",Z247="Google Maps"),"Google",IF(OR(U247&lt;&gt;"",T247="ChatGPT/KI-Suche"),"KI","Sonstige"))))</x:f>
      </x:c>
      <x:c r="AB247" s="123" t="str">
        <x:f>IF(B247="","",IF(X247&lt;&gt;"","manuell",IF(OR(P247&lt;&gt;"",Q247&lt;&gt;"",R247&lt;&gt;"",S247&lt;&gt;""),"click_id",IF(W247&lt;&gt;"","signal_id",IF(OR(K247&lt;&gt;"",L247&lt;&gt;"",M247&lt;&gt;""),"utm",IF(J247&lt;&gt;"","referrer",IF(T247&lt;&gt;"","selbstauskunft","unbekannt")))))))</x:f>
      </x:c>
      <x:c r="AC247" s="123" t="str">
        <x:f>IF(B247="","",IF(OR(T247="ChatGPT/KI-Suche",U247&lt;&gt;""),"Ja","Nein"))</x:f>
      </x:c>
      <x:c r="AD247" s="127" t="str">
        <x:f>IF(F247="","",DATE(YEAR(F247),MONTH(F247),1))</x:f>
      </x:c>
      <x:c r="AE247" s="123" t="str">
        <x:f>IF(B247="","",IF(G247="booking_start","Nicht zulässig",IF(OR(C247="",F247="",G247=""),"Prüfen",IF(COUNTIFS($A$7:$A$306,A247,$B$7:$B$306,B247)&gt;1,"Lead-ID prüfen","Bereit"))))</x:f>
      </x:c>
      <x:c r="AF247" s="123" t="str">
        <x:f>IF(B247="","",ROW()-6)</x:f>
      </x:c>
    </x:row>
    <x:row r="248" ht="22.5" customHeight="1">
      <x:c r="A248" s="61" t="str">
        <x:v>Eigene Daten</x:v>
      </x:c>
      <x:c r="B248" s="58"/>
      <x:c r="C248" s="58"/>
      <x:c r="D248" s="58"/>
      <x:c r="E248" s="58"/>
      <x:c r="F248" s="125"/>
      <x:c r="G248" s="58"/>
      <x:c r="H248" s="58"/>
      <x:c r="I248" s="58"/>
      <x:c r="J248" s="58"/>
      <x:c r="K248" s="58"/>
      <x:c r="L248" s="58"/>
      <x:c r="M248" s="58"/>
      <x:c r="N248" s="58"/>
      <x:c r="O248" s="58"/>
      <x:c r="P248" s="58"/>
      <x:c r="Q248" s="58"/>
      <x:c r="R248" s="58"/>
      <x:c r="S248" s="58"/>
      <x:c r="T248" s="58"/>
      <x:c r="U248" s="58"/>
      <x:c r="V248" s="58"/>
      <x:c r="W248" s="58"/>
      <x:c r="X248" s="58"/>
      <x:c r="Y248" s="58"/>
      <x:c r="Z248" s="123" t="str">
        <x:f>IF(B248="","",IF(X248&lt;&gt;"",X248,IF(OR(P248&lt;&gt;"",Q248&lt;&gt;"",R248&lt;&gt;""),"Google Ads",IF(S248&lt;&gt;"","Microsoft Ads",IF(W248&lt;&gt;"",IFERROR(INDEX('MESSPLAN'!$E$7:$E$106,MATCH(W248,'MESSPLAN'!$C$7:$C$106,0)),"Direct/Unbekannt"),IF(K248&lt;&gt;"",K248,IF(J248&lt;&gt;"",J248,IF(T248&lt;&gt;"",T248,"Direct/Unbekannt"))))))))</x:f>
      </x:c>
      <x:c r="AA248" s="123" t="str">
        <x:f>IF(B248="","",IF(W248&lt;&gt;"",IFERROR(INDEX('MESSPLAN'!$D$7:$D$106,MATCH(W248,'MESSPLAN'!$C$7:$C$106,0)),"Sonstige"),IF(OR(Z248="Google Ads",Z248="Google Organic",Z248="Google Maps"),"Google",IF(OR(U248&lt;&gt;"",T248="ChatGPT/KI-Suche"),"KI","Sonstige"))))</x:f>
      </x:c>
      <x:c r="AB248" s="123" t="str">
        <x:f>IF(B248="","",IF(X248&lt;&gt;"","manuell",IF(OR(P248&lt;&gt;"",Q248&lt;&gt;"",R248&lt;&gt;"",S248&lt;&gt;""),"click_id",IF(W248&lt;&gt;"","signal_id",IF(OR(K248&lt;&gt;"",L248&lt;&gt;"",M248&lt;&gt;""),"utm",IF(J248&lt;&gt;"","referrer",IF(T248&lt;&gt;"","selbstauskunft","unbekannt")))))))</x:f>
      </x:c>
      <x:c r="AC248" s="123" t="str">
        <x:f>IF(B248="","",IF(OR(T248="ChatGPT/KI-Suche",U248&lt;&gt;""),"Ja","Nein"))</x:f>
      </x:c>
      <x:c r="AD248" s="127" t="str">
        <x:f>IF(F248="","",DATE(YEAR(F248),MONTH(F248),1))</x:f>
      </x:c>
      <x:c r="AE248" s="123" t="str">
        <x:f>IF(B248="","",IF(G248="booking_start","Nicht zulässig",IF(OR(C248="",F248="",G248=""),"Prüfen",IF(COUNTIFS($A$7:$A$306,A248,$B$7:$B$306,B248)&gt;1,"Lead-ID prüfen","Bereit"))))</x:f>
      </x:c>
      <x:c r="AF248" s="123" t="str">
        <x:f>IF(B248="","",ROW()-6)</x:f>
      </x:c>
    </x:row>
    <x:row r="249" ht="22.5" customHeight="1">
      <x:c r="A249" s="61" t="str">
        <x:v>Eigene Daten</x:v>
      </x:c>
      <x:c r="B249" s="58"/>
      <x:c r="C249" s="58"/>
      <x:c r="D249" s="58"/>
      <x:c r="E249" s="58"/>
      <x:c r="F249" s="125"/>
      <x:c r="G249" s="58"/>
      <x:c r="H249" s="58"/>
      <x:c r="I249" s="58"/>
      <x:c r="J249" s="58"/>
      <x:c r="K249" s="58"/>
      <x:c r="L249" s="58"/>
      <x:c r="M249" s="58"/>
      <x:c r="N249" s="58"/>
      <x:c r="O249" s="58"/>
      <x:c r="P249" s="58"/>
      <x:c r="Q249" s="58"/>
      <x:c r="R249" s="58"/>
      <x:c r="S249" s="58"/>
      <x:c r="T249" s="58"/>
      <x:c r="U249" s="58"/>
      <x:c r="V249" s="58"/>
      <x:c r="W249" s="58"/>
      <x:c r="X249" s="58"/>
      <x:c r="Y249" s="58"/>
      <x:c r="Z249" s="123" t="str">
        <x:f>IF(B249="","",IF(X249&lt;&gt;"",X249,IF(OR(P249&lt;&gt;"",Q249&lt;&gt;"",R249&lt;&gt;""),"Google Ads",IF(S249&lt;&gt;"","Microsoft Ads",IF(W249&lt;&gt;"",IFERROR(INDEX('MESSPLAN'!$E$7:$E$106,MATCH(W249,'MESSPLAN'!$C$7:$C$106,0)),"Direct/Unbekannt"),IF(K249&lt;&gt;"",K249,IF(J249&lt;&gt;"",J249,IF(T249&lt;&gt;"",T249,"Direct/Unbekannt"))))))))</x:f>
      </x:c>
      <x:c r="AA249" s="123" t="str">
        <x:f>IF(B249="","",IF(W249&lt;&gt;"",IFERROR(INDEX('MESSPLAN'!$D$7:$D$106,MATCH(W249,'MESSPLAN'!$C$7:$C$106,0)),"Sonstige"),IF(OR(Z249="Google Ads",Z249="Google Organic",Z249="Google Maps"),"Google",IF(OR(U249&lt;&gt;"",T249="ChatGPT/KI-Suche"),"KI","Sonstige"))))</x:f>
      </x:c>
      <x:c r="AB249" s="123" t="str">
        <x:f>IF(B249="","",IF(X249&lt;&gt;"","manuell",IF(OR(P249&lt;&gt;"",Q249&lt;&gt;"",R249&lt;&gt;"",S249&lt;&gt;""),"click_id",IF(W249&lt;&gt;"","signal_id",IF(OR(K249&lt;&gt;"",L249&lt;&gt;"",M249&lt;&gt;""),"utm",IF(J249&lt;&gt;"","referrer",IF(T249&lt;&gt;"","selbstauskunft","unbekannt")))))))</x:f>
      </x:c>
      <x:c r="AC249" s="123" t="str">
        <x:f>IF(B249="","",IF(OR(T249="ChatGPT/KI-Suche",U249&lt;&gt;""),"Ja","Nein"))</x:f>
      </x:c>
      <x:c r="AD249" s="127" t="str">
        <x:f>IF(F249="","",DATE(YEAR(F249),MONTH(F249),1))</x:f>
      </x:c>
      <x:c r="AE249" s="123" t="str">
        <x:f>IF(B249="","",IF(G249="booking_start","Nicht zulässig",IF(OR(C249="",F249="",G249=""),"Prüfen",IF(COUNTIFS($A$7:$A$306,A249,$B$7:$B$306,B249)&gt;1,"Lead-ID prüfen","Bereit"))))</x:f>
      </x:c>
      <x:c r="AF249" s="123" t="str">
        <x:f>IF(B249="","",ROW()-6)</x:f>
      </x:c>
    </x:row>
    <x:row r="250" ht="22.5" customHeight="1">
      <x:c r="A250" s="61" t="str">
        <x:v>Eigene Daten</x:v>
      </x:c>
      <x:c r="B250" s="58"/>
      <x:c r="C250" s="58"/>
      <x:c r="D250" s="58"/>
      <x:c r="E250" s="58"/>
      <x:c r="F250" s="125"/>
      <x:c r="G250" s="58"/>
      <x:c r="H250" s="58"/>
      <x:c r="I250" s="58"/>
      <x:c r="J250" s="58"/>
      <x:c r="K250" s="58"/>
      <x:c r="L250" s="58"/>
      <x:c r="M250" s="58"/>
      <x:c r="N250" s="58"/>
      <x:c r="O250" s="58"/>
      <x:c r="P250" s="58"/>
      <x:c r="Q250" s="58"/>
      <x:c r="R250" s="58"/>
      <x:c r="S250" s="58"/>
      <x:c r="T250" s="58"/>
      <x:c r="U250" s="58"/>
      <x:c r="V250" s="58"/>
      <x:c r="W250" s="58"/>
      <x:c r="X250" s="58"/>
      <x:c r="Y250" s="58"/>
      <x:c r="Z250" s="123" t="str">
        <x:f>IF(B250="","",IF(X250&lt;&gt;"",X250,IF(OR(P250&lt;&gt;"",Q250&lt;&gt;"",R250&lt;&gt;""),"Google Ads",IF(S250&lt;&gt;"","Microsoft Ads",IF(W250&lt;&gt;"",IFERROR(INDEX('MESSPLAN'!$E$7:$E$106,MATCH(W250,'MESSPLAN'!$C$7:$C$106,0)),"Direct/Unbekannt"),IF(K250&lt;&gt;"",K250,IF(J250&lt;&gt;"",J250,IF(T250&lt;&gt;"",T250,"Direct/Unbekannt"))))))))</x:f>
      </x:c>
      <x:c r="AA250" s="123" t="str">
        <x:f>IF(B250="","",IF(W250&lt;&gt;"",IFERROR(INDEX('MESSPLAN'!$D$7:$D$106,MATCH(W250,'MESSPLAN'!$C$7:$C$106,0)),"Sonstige"),IF(OR(Z250="Google Ads",Z250="Google Organic",Z250="Google Maps"),"Google",IF(OR(U250&lt;&gt;"",T250="ChatGPT/KI-Suche"),"KI","Sonstige"))))</x:f>
      </x:c>
      <x:c r="AB250" s="123" t="str">
        <x:f>IF(B250="","",IF(X250&lt;&gt;"","manuell",IF(OR(P250&lt;&gt;"",Q250&lt;&gt;"",R250&lt;&gt;"",S250&lt;&gt;""),"click_id",IF(W250&lt;&gt;"","signal_id",IF(OR(K250&lt;&gt;"",L250&lt;&gt;"",M250&lt;&gt;""),"utm",IF(J250&lt;&gt;"","referrer",IF(T250&lt;&gt;"","selbstauskunft","unbekannt")))))))</x:f>
      </x:c>
      <x:c r="AC250" s="123" t="str">
        <x:f>IF(B250="","",IF(OR(T250="ChatGPT/KI-Suche",U250&lt;&gt;""),"Ja","Nein"))</x:f>
      </x:c>
      <x:c r="AD250" s="127" t="str">
        <x:f>IF(F250="","",DATE(YEAR(F250),MONTH(F250),1))</x:f>
      </x:c>
      <x:c r="AE250" s="123" t="str">
        <x:f>IF(B250="","",IF(G250="booking_start","Nicht zulässig",IF(OR(C250="",F250="",G250=""),"Prüfen",IF(COUNTIFS($A$7:$A$306,A250,$B$7:$B$306,B250)&gt;1,"Lead-ID prüfen","Bereit"))))</x:f>
      </x:c>
      <x:c r="AF250" s="123" t="str">
        <x:f>IF(B250="","",ROW()-6)</x:f>
      </x:c>
    </x:row>
    <x:row r="251" ht="22.5" customHeight="1">
      <x:c r="A251" s="61" t="str">
        <x:v>Eigene Daten</x:v>
      </x:c>
      <x:c r="B251" s="58"/>
      <x:c r="C251" s="58"/>
      <x:c r="D251" s="58"/>
      <x:c r="E251" s="58"/>
      <x:c r="F251" s="125"/>
      <x:c r="G251" s="58"/>
      <x:c r="H251" s="58"/>
      <x:c r="I251" s="58"/>
      <x:c r="J251" s="58"/>
      <x:c r="K251" s="58"/>
      <x:c r="L251" s="58"/>
      <x:c r="M251" s="58"/>
      <x:c r="N251" s="58"/>
      <x:c r="O251" s="58"/>
      <x:c r="P251" s="58"/>
      <x:c r="Q251" s="58"/>
      <x:c r="R251" s="58"/>
      <x:c r="S251" s="58"/>
      <x:c r="T251" s="58"/>
      <x:c r="U251" s="58"/>
      <x:c r="V251" s="58"/>
      <x:c r="W251" s="58"/>
      <x:c r="X251" s="58"/>
      <x:c r="Y251" s="58"/>
      <x:c r="Z251" s="123" t="str">
        <x:f>IF(B251="","",IF(X251&lt;&gt;"",X251,IF(OR(P251&lt;&gt;"",Q251&lt;&gt;"",R251&lt;&gt;""),"Google Ads",IF(S251&lt;&gt;"","Microsoft Ads",IF(W251&lt;&gt;"",IFERROR(INDEX('MESSPLAN'!$E$7:$E$106,MATCH(W251,'MESSPLAN'!$C$7:$C$106,0)),"Direct/Unbekannt"),IF(K251&lt;&gt;"",K251,IF(J251&lt;&gt;"",J251,IF(T251&lt;&gt;"",T251,"Direct/Unbekannt"))))))))</x:f>
      </x:c>
      <x:c r="AA251" s="123" t="str">
        <x:f>IF(B251="","",IF(W251&lt;&gt;"",IFERROR(INDEX('MESSPLAN'!$D$7:$D$106,MATCH(W251,'MESSPLAN'!$C$7:$C$106,0)),"Sonstige"),IF(OR(Z251="Google Ads",Z251="Google Organic",Z251="Google Maps"),"Google",IF(OR(U251&lt;&gt;"",T251="ChatGPT/KI-Suche"),"KI","Sonstige"))))</x:f>
      </x:c>
      <x:c r="AB251" s="123" t="str">
        <x:f>IF(B251="","",IF(X251&lt;&gt;"","manuell",IF(OR(P251&lt;&gt;"",Q251&lt;&gt;"",R251&lt;&gt;"",S251&lt;&gt;""),"click_id",IF(W251&lt;&gt;"","signal_id",IF(OR(K251&lt;&gt;"",L251&lt;&gt;"",M251&lt;&gt;""),"utm",IF(J251&lt;&gt;"","referrer",IF(T251&lt;&gt;"","selbstauskunft","unbekannt")))))))</x:f>
      </x:c>
      <x:c r="AC251" s="123" t="str">
        <x:f>IF(B251="","",IF(OR(T251="ChatGPT/KI-Suche",U251&lt;&gt;""),"Ja","Nein"))</x:f>
      </x:c>
      <x:c r="AD251" s="127" t="str">
        <x:f>IF(F251="","",DATE(YEAR(F251),MONTH(F251),1))</x:f>
      </x:c>
      <x:c r="AE251" s="123" t="str">
        <x:f>IF(B251="","",IF(G251="booking_start","Nicht zulässig",IF(OR(C251="",F251="",G251=""),"Prüfen",IF(COUNTIFS($A$7:$A$306,A251,$B$7:$B$306,B251)&gt;1,"Lead-ID prüfen","Bereit"))))</x:f>
      </x:c>
      <x:c r="AF251" s="123" t="str">
        <x:f>IF(B251="","",ROW()-6)</x:f>
      </x:c>
    </x:row>
    <x:row r="252" ht="22.5" customHeight="1">
      <x:c r="A252" s="61" t="str">
        <x:v>Eigene Daten</x:v>
      </x:c>
      <x:c r="B252" s="58"/>
      <x:c r="C252" s="58"/>
      <x:c r="D252" s="58"/>
      <x:c r="E252" s="58"/>
      <x:c r="F252" s="125"/>
      <x:c r="G252" s="58"/>
      <x:c r="H252" s="58"/>
      <x:c r="I252" s="58"/>
      <x:c r="J252" s="58"/>
      <x:c r="K252" s="58"/>
      <x:c r="L252" s="58"/>
      <x:c r="M252" s="58"/>
      <x:c r="N252" s="58"/>
      <x:c r="O252" s="58"/>
      <x:c r="P252" s="58"/>
      <x:c r="Q252" s="58"/>
      <x:c r="R252" s="58"/>
      <x:c r="S252" s="58"/>
      <x:c r="T252" s="58"/>
      <x:c r="U252" s="58"/>
      <x:c r="V252" s="58"/>
      <x:c r="W252" s="58"/>
      <x:c r="X252" s="58"/>
      <x:c r="Y252" s="58"/>
      <x:c r="Z252" s="123" t="str">
        <x:f>IF(B252="","",IF(X252&lt;&gt;"",X252,IF(OR(P252&lt;&gt;"",Q252&lt;&gt;"",R252&lt;&gt;""),"Google Ads",IF(S252&lt;&gt;"","Microsoft Ads",IF(W252&lt;&gt;"",IFERROR(INDEX('MESSPLAN'!$E$7:$E$106,MATCH(W252,'MESSPLAN'!$C$7:$C$106,0)),"Direct/Unbekannt"),IF(K252&lt;&gt;"",K252,IF(J252&lt;&gt;"",J252,IF(T252&lt;&gt;"",T252,"Direct/Unbekannt"))))))))</x:f>
      </x:c>
      <x:c r="AA252" s="123" t="str">
        <x:f>IF(B252="","",IF(W252&lt;&gt;"",IFERROR(INDEX('MESSPLAN'!$D$7:$D$106,MATCH(W252,'MESSPLAN'!$C$7:$C$106,0)),"Sonstige"),IF(OR(Z252="Google Ads",Z252="Google Organic",Z252="Google Maps"),"Google",IF(OR(U252&lt;&gt;"",T252="ChatGPT/KI-Suche"),"KI","Sonstige"))))</x:f>
      </x:c>
      <x:c r="AB252" s="123" t="str">
        <x:f>IF(B252="","",IF(X252&lt;&gt;"","manuell",IF(OR(P252&lt;&gt;"",Q252&lt;&gt;"",R252&lt;&gt;"",S252&lt;&gt;""),"click_id",IF(W252&lt;&gt;"","signal_id",IF(OR(K252&lt;&gt;"",L252&lt;&gt;"",M252&lt;&gt;""),"utm",IF(J252&lt;&gt;"","referrer",IF(T252&lt;&gt;"","selbstauskunft","unbekannt")))))))</x:f>
      </x:c>
      <x:c r="AC252" s="123" t="str">
        <x:f>IF(B252="","",IF(OR(T252="ChatGPT/KI-Suche",U252&lt;&gt;""),"Ja","Nein"))</x:f>
      </x:c>
      <x:c r="AD252" s="127" t="str">
        <x:f>IF(F252="","",DATE(YEAR(F252),MONTH(F252),1))</x:f>
      </x:c>
      <x:c r="AE252" s="123" t="str">
        <x:f>IF(B252="","",IF(G252="booking_start","Nicht zulässig",IF(OR(C252="",F252="",G252=""),"Prüfen",IF(COUNTIFS($A$7:$A$306,A252,$B$7:$B$306,B252)&gt;1,"Lead-ID prüfen","Bereit"))))</x:f>
      </x:c>
      <x:c r="AF252" s="123" t="str">
        <x:f>IF(B252="","",ROW()-6)</x:f>
      </x:c>
    </x:row>
    <x:row r="253" ht="22.5" customHeight="1">
      <x:c r="A253" s="61" t="str">
        <x:v>Eigene Daten</x:v>
      </x:c>
      <x:c r="B253" s="58"/>
      <x:c r="C253" s="58"/>
      <x:c r="D253" s="58"/>
      <x:c r="E253" s="58"/>
      <x:c r="F253" s="125"/>
      <x:c r="G253" s="58"/>
      <x:c r="H253" s="58"/>
      <x:c r="I253" s="58"/>
      <x:c r="J253" s="58"/>
      <x:c r="K253" s="58"/>
      <x:c r="L253" s="58"/>
      <x:c r="M253" s="58"/>
      <x:c r="N253" s="58"/>
      <x:c r="O253" s="58"/>
      <x:c r="P253" s="58"/>
      <x:c r="Q253" s="58"/>
      <x:c r="R253" s="58"/>
      <x:c r="S253" s="58"/>
      <x:c r="T253" s="58"/>
      <x:c r="U253" s="58"/>
      <x:c r="V253" s="58"/>
      <x:c r="W253" s="58"/>
      <x:c r="X253" s="58"/>
      <x:c r="Y253" s="58"/>
      <x:c r="Z253" s="123" t="str">
        <x:f>IF(B253="","",IF(X253&lt;&gt;"",X253,IF(OR(P253&lt;&gt;"",Q253&lt;&gt;"",R253&lt;&gt;""),"Google Ads",IF(S253&lt;&gt;"","Microsoft Ads",IF(W253&lt;&gt;"",IFERROR(INDEX('MESSPLAN'!$E$7:$E$106,MATCH(W253,'MESSPLAN'!$C$7:$C$106,0)),"Direct/Unbekannt"),IF(K253&lt;&gt;"",K253,IF(J253&lt;&gt;"",J253,IF(T253&lt;&gt;"",T253,"Direct/Unbekannt"))))))))</x:f>
      </x:c>
      <x:c r="AA253" s="123" t="str">
        <x:f>IF(B253="","",IF(W253&lt;&gt;"",IFERROR(INDEX('MESSPLAN'!$D$7:$D$106,MATCH(W253,'MESSPLAN'!$C$7:$C$106,0)),"Sonstige"),IF(OR(Z253="Google Ads",Z253="Google Organic",Z253="Google Maps"),"Google",IF(OR(U253&lt;&gt;"",T253="ChatGPT/KI-Suche"),"KI","Sonstige"))))</x:f>
      </x:c>
      <x:c r="AB253" s="123" t="str">
        <x:f>IF(B253="","",IF(X253&lt;&gt;"","manuell",IF(OR(P253&lt;&gt;"",Q253&lt;&gt;"",R253&lt;&gt;"",S253&lt;&gt;""),"click_id",IF(W253&lt;&gt;"","signal_id",IF(OR(K253&lt;&gt;"",L253&lt;&gt;"",M253&lt;&gt;""),"utm",IF(J253&lt;&gt;"","referrer",IF(T253&lt;&gt;"","selbstauskunft","unbekannt")))))))</x:f>
      </x:c>
      <x:c r="AC253" s="123" t="str">
        <x:f>IF(B253="","",IF(OR(T253="ChatGPT/KI-Suche",U253&lt;&gt;""),"Ja","Nein"))</x:f>
      </x:c>
      <x:c r="AD253" s="127" t="str">
        <x:f>IF(F253="","",DATE(YEAR(F253),MONTH(F253),1))</x:f>
      </x:c>
      <x:c r="AE253" s="123" t="str">
        <x:f>IF(B253="","",IF(G253="booking_start","Nicht zulässig",IF(OR(C253="",F253="",G253=""),"Prüfen",IF(COUNTIFS($A$7:$A$306,A253,$B$7:$B$306,B253)&gt;1,"Lead-ID prüfen","Bereit"))))</x:f>
      </x:c>
      <x:c r="AF253" s="123" t="str">
        <x:f>IF(B253="","",ROW()-6)</x:f>
      </x:c>
    </x:row>
    <x:row r="254" ht="22.5" customHeight="1">
      <x:c r="A254" s="61" t="str">
        <x:v>Eigene Daten</x:v>
      </x:c>
      <x:c r="B254" s="58"/>
      <x:c r="C254" s="58"/>
      <x:c r="D254" s="58"/>
      <x:c r="E254" s="58"/>
      <x:c r="F254" s="125"/>
      <x:c r="G254" s="58"/>
      <x:c r="H254" s="58"/>
      <x:c r="I254" s="58"/>
      <x:c r="J254" s="58"/>
      <x:c r="K254" s="58"/>
      <x:c r="L254" s="58"/>
      <x:c r="M254" s="58"/>
      <x:c r="N254" s="58"/>
      <x:c r="O254" s="58"/>
      <x:c r="P254" s="58"/>
      <x:c r="Q254" s="58"/>
      <x:c r="R254" s="58"/>
      <x:c r="S254" s="58"/>
      <x:c r="T254" s="58"/>
      <x:c r="U254" s="58"/>
      <x:c r="V254" s="58"/>
      <x:c r="W254" s="58"/>
      <x:c r="X254" s="58"/>
      <x:c r="Y254" s="58"/>
      <x:c r="Z254" s="123" t="str">
        <x:f>IF(B254="","",IF(X254&lt;&gt;"",X254,IF(OR(P254&lt;&gt;"",Q254&lt;&gt;"",R254&lt;&gt;""),"Google Ads",IF(S254&lt;&gt;"","Microsoft Ads",IF(W254&lt;&gt;"",IFERROR(INDEX('MESSPLAN'!$E$7:$E$106,MATCH(W254,'MESSPLAN'!$C$7:$C$106,0)),"Direct/Unbekannt"),IF(K254&lt;&gt;"",K254,IF(J254&lt;&gt;"",J254,IF(T254&lt;&gt;"",T254,"Direct/Unbekannt"))))))))</x:f>
      </x:c>
      <x:c r="AA254" s="123" t="str">
        <x:f>IF(B254="","",IF(W254&lt;&gt;"",IFERROR(INDEX('MESSPLAN'!$D$7:$D$106,MATCH(W254,'MESSPLAN'!$C$7:$C$106,0)),"Sonstige"),IF(OR(Z254="Google Ads",Z254="Google Organic",Z254="Google Maps"),"Google",IF(OR(U254&lt;&gt;"",T254="ChatGPT/KI-Suche"),"KI","Sonstige"))))</x:f>
      </x:c>
      <x:c r="AB254" s="123" t="str">
        <x:f>IF(B254="","",IF(X254&lt;&gt;"","manuell",IF(OR(P254&lt;&gt;"",Q254&lt;&gt;"",R254&lt;&gt;"",S254&lt;&gt;""),"click_id",IF(W254&lt;&gt;"","signal_id",IF(OR(K254&lt;&gt;"",L254&lt;&gt;"",M254&lt;&gt;""),"utm",IF(J254&lt;&gt;"","referrer",IF(T254&lt;&gt;"","selbstauskunft","unbekannt")))))))</x:f>
      </x:c>
      <x:c r="AC254" s="123" t="str">
        <x:f>IF(B254="","",IF(OR(T254="ChatGPT/KI-Suche",U254&lt;&gt;""),"Ja","Nein"))</x:f>
      </x:c>
      <x:c r="AD254" s="127" t="str">
        <x:f>IF(F254="","",DATE(YEAR(F254),MONTH(F254),1))</x:f>
      </x:c>
      <x:c r="AE254" s="123" t="str">
        <x:f>IF(B254="","",IF(G254="booking_start","Nicht zulässig",IF(OR(C254="",F254="",G254=""),"Prüfen",IF(COUNTIFS($A$7:$A$306,A254,$B$7:$B$306,B254)&gt;1,"Lead-ID prüfen","Bereit"))))</x:f>
      </x:c>
      <x:c r="AF254" s="123" t="str">
        <x:f>IF(B254="","",ROW()-6)</x:f>
      </x:c>
    </x:row>
    <x:row r="255" ht="22.5" customHeight="1">
      <x:c r="A255" s="61" t="str">
        <x:v>Eigene Daten</x:v>
      </x:c>
      <x:c r="B255" s="58"/>
      <x:c r="C255" s="58"/>
      <x:c r="D255" s="58"/>
      <x:c r="E255" s="58"/>
      <x:c r="F255" s="125"/>
      <x:c r="G255" s="58"/>
      <x:c r="H255" s="58"/>
      <x:c r="I255" s="58"/>
      <x:c r="J255" s="58"/>
      <x:c r="K255" s="58"/>
      <x:c r="L255" s="58"/>
      <x:c r="M255" s="58"/>
      <x:c r="N255" s="58"/>
      <x:c r="O255" s="58"/>
      <x:c r="P255" s="58"/>
      <x:c r="Q255" s="58"/>
      <x:c r="R255" s="58"/>
      <x:c r="S255" s="58"/>
      <x:c r="T255" s="58"/>
      <x:c r="U255" s="58"/>
      <x:c r="V255" s="58"/>
      <x:c r="W255" s="58"/>
      <x:c r="X255" s="58"/>
      <x:c r="Y255" s="58"/>
      <x:c r="Z255" s="123" t="str">
        <x:f>IF(B255="","",IF(X255&lt;&gt;"",X255,IF(OR(P255&lt;&gt;"",Q255&lt;&gt;"",R255&lt;&gt;""),"Google Ads",IF(S255&lt;&gt;"","Microsoft Ads",IF(W255&lt;&gt;"",IFERROR(INDEX('MESSPLAN'!$E$7:$E$106,MATCH(W255,'MESSPLAN'!$C$7:$C$106,0)),"Direct/Unbekannt"),IF(K255&lt;&gt;"",K255,IF(J255&lt;&gt;"",J255,IF(T255&lt;&gt;"",T255,"Direct/Unbekannt"))))))))</x:f>
      </x:c>
      <x:c r="AA255" s="123" t="str">
        <x:f>IF(B255="","",IF(W255&lt;&gt;"",IFERROR(INDEX('MESSPLAN'!$D$7:$D$106,MATCH(W255,'MESSPLAN'!$C$7:$C$106,0)),"Sonstige"),IF(OR(Z255="Google Ads",Z255="Google Organic",Z255="Google Maps"),"Google",IF(OR(U255&lt;&gt;"",T255="ChatGPT/KI-Suche"),"KI","Sonstige"))))</x:f>
      </x:c>
      <x:c r="AB255" s="123" t="str">
        <x:f>IF(B255="","",IF(X255&lt;&gt;"","manuell",IF(OR(P255&lt;&gt;"",Q255&lt;&gt;"",R255&lt;&gt;"",S255&lt;&gt;""),"click_id",IF(W255&lt;&gt;"","signal_id",IF(OR(K255&lt;&gt;"",L255&lt;&gt;"",M255&lt;&gt;""),"utm",IF(J255&lt;&gt;"","referrer",IF(T255&lt;&gt;"","selbstauskunft","unbekannt")))))))</x:f>
      </x:c>
      <x:c r="AC255" s="123" t="str">
        <x:f>IF(B255="","",IF(OR(T255="ChatGPT/KI-Suche",U255&lt;&gt;""),"Ja","Nein"))</x:f>
      </x:c>
      <x:c r="AD255" s="127" t="str">
        <x:f>IF(F255="","",DATE(YEAR(F255),MONTH(F255),1))</x:f>
      </x:c>
      <x:c r="AE255" s="123" t="str">
        <x:f>IF(B255="","",IF(G255="booking_start","Nicht zulässig",IF(OR(C255="",F255="",G255=""),"Prüfen",IF(COUNTIFS($A$7:$A$306,A255,$B$7:$B$306,B255)&gt;1,"Lead-ID prüfen","Bereit"))))</x:f>
      </x:c>
      <x:c r="AF255" s="123" t="str">
        <x:f>IF(B255="","",ROW()-6)</x:f>
      </x:c>
    </x:row>
    <x:row r="256" ht="22.5" customHeight="1">
      <x:c r="A256" s="61" t="str">
        <x:v>Eigene Daten</x:v>
      </x:c>
      <x:c r="B256" s="58"/>
      <x:c r="C256" s="58"/>
      <x:c r="D256" s="58"/>
      <x:c r="E256" s="58"/>
      <x:c r="F256" s="125"/>
      <x:c r="G256" s="58"/>
      <x:c r="H256" s="58"/>
      <x:c r="I256" s="58"/>
      <x:c r="J256" s="58"/>
      <x:c r="K256" s="58"/>
      <x:c r="L256" s="58"/>
      <x:c r="M256" s="58"/>
      <x:c r="N256" s="58"/>
      <x:c r="O256" s="58"/>
      <x:c r="P256" s="58"/>
      <x:c r="Q256" s="58"/>
      <x:c r="R256" s="58"/>
      <x:c r="S256" s="58"/>
      <x:c r="T256" s="58"/>
      <x:c r="U256" s="58"/>
      <x:c r="V256" s="58"/>
      <x:c r="W256" s="58"/>
      <x:c r="X256" s="58"/>
      <x:c r="Y256" s="58"/>
      <x:c r="Z256" s="123" t="str">
        <x:f>IF(B256="","",IF(X256&lt;&gt;"",X256,IF(OR(P256&lt;&gt;"",Q256&lt;&gt;"",R256&lt;&gt;""),"Google Ads",IF(S256&lt;&gt;"","Microsoft Ads",IF(W256&lt;&gt;"",IFERROR(INDEX('MESSPLAN'!$E$7:$E$106,MATCH(W256,'MESSPLAN'!$C$7:$C$106,0)),"Direct/Unbekannt"),IF(K256&lt;&gt;"",K256,IF(J256&lt;&gt;"",J256,IF(T256&lt;&gt;"",T256,"Direct/Unbekannt"))))))))</x:f>
      </x:c>
      <x:c r="AA256" s="123" t="str">
        <x:f>IF(B256="","",IF(W256&lt;&gt;"",IFERROR(INDEX('MESSPLAN'!$D$7:$D$106,MATCH(W256,'MESSPLAN'!$C$7:$C$106,0)),"Sonstige"),IF(OR(Z256="Google Ads",Z256="Google Organic",Z256="Google Maps"),"Google",IF(OR(U256&lt;&gt;"",T256="ChatGPT/KI-Suche"),"KI","Sonstige"))))</x:f>
      </x:c>
      <x:c r="AB256" s="123" t="str">
        <x:f>IF(B256="","",IF(X256&lt;&gt;"","manuell",IF(OR(P256&lt;&gt;"",Q256&lt;&gt;"",R256&lt;&gt;"",S256&lt;&gt;""),"click_id",IF(W256&lt;&gt;"","signal_id",IF(OR(K256&lt;&gt;"",L256&lt;&gt;"",M256&lt;&gt;""),"utm",IF(J256&lt;&gt;"","referrer",IF(T256&lt;&gt;"","selbstauskunft","unbekannt")))))))</x:f>
      </x:c>
      <x:c r="AC256" s="123" t="str">
        <x:f>IF(B256="","",IF(OR(T256="ChatGPT/KI-Suche",U256&lt;&gt;""),"Ja","Nein"))</x:f>
      </x:c>
      <x:c r="AD256" s="127" t="str">
        <x:f>IF(F256="","",DATE(YEAR(F256),MONTH(F256),1))</x:f>
      </x:c>
      <x:c r="AE256" s="123" t="str">
        <x:f>IF(B256="","",IF(G256="booking_start","Nicht zulässig",IF(OR(C256="",F256="",G256=""),"Prüfen",IF(COUNTIFS($A$7:$A$306,A256,$B$7:$B$306,B256)&gt;1,"Lead-ID prüfen","Bereit"))))</x:f>
      </x:c>
      <x:c r="AF256" s="123" t="str">
        <x:f>IF(B256="","",ROW()-6)</x:f>
      </x:c>
    </x:row>
    <x:row r="257" ht="22.5" customHeight="1">
      <x:c r="A257" s="61" t="str">
        <x:v>Eigene Daten</x:v>
      </x:c>
      <x:c r="B257" s="58"/>
      <x:c r="C257" s="58"/>
      <x:c r="D257" s="58"/>
      <x:c r="E257" s="58"/>
      <x:c r="F257" s="125"/>
      <x:c r="G257" s="58"/>
      <x:c r="H257" s="58"/>
      <x:c r="I257" s="58"/>
      <x:c r="J257" s="58"/>
      <x:c r="K257" s="58"/>
      <x:c r="L257" s="58"/>
      <x:c r="M257" s="58"/>
      <x:c r="N257" s="58"/>
      <x:c r="O257" s="58"/>
      <x:c r="P257" s="58"/>
      <x:c r="Q257" s="58"/>
      <x:c r="R257" s="58"/>
      <x:c r="S257" s="58"/>
      <x:c r="T257" s="58"/>
      <x:c r="U257" s="58"/>
      <x:c r="V257" s="58"/>
      <x:c r="W257" s="58"/>
      <x:c r="X257" s="58"/>
      <x:c r="Y257" s="58"/>
      <x:c r="Z257" s="123" t="str">
        <x:f>IF(B257="","",IF(X257&lt;&gt;"",X257,IF(OR(P257&lt;&gt;"",Q257&lt;&gt;"",R257&lt;&gt;""),"Google Ads",IF(S257&lt;&gt;"","Microsoft Ads",IF(W257&lt;&gt;"",IFERROR(INDEX('MESSPLAN'!$E$7:$E$106,MATCH(W257,'MESSPLAN'!$C$7:$C$106,0)),"Direct/Unbekannt"),IF(K257&lt;&gt;"",K257,IF(J257&lt;&gt;"",J257,IF(T257&lt;&gt;"",T257,"Direct/Unbekannt"))))))))</x:f>
      </x:c>
      <x:c r="AA257" s="123" t="str">
        <x:f>IF(B257="","",IF(W257&lt;&gt;"",IFERROR(INDEX('MESSPLAN'!$D$7:$D$106,MATCH(W257,'MESSPLAN'!$C$7:$C$106,0)),"Sonstige"),IF(OR(Z257="Google Ads",Z257="Google Organic",Z257="Google Maps"),"Google",IF(OR(U257&lt;&gt;"",T257="ChatGPT/KI-Suche"),"KI","Sonstige"))))</x:f>
      </x:c>
      <x:c r="AB257" s="123" t="str">
        <x:f>IF(B257="","",IF(X257&lt;&gt;"","manuell",IF(OR(P257&lt;&gt;"",Q257&lt;&gt;"",R257&lt;&gt;"",S257&lt;&gt;""),"click_id",IF(W257&lt;&gt;"","signal_id",IF(OR(K257&lt;&gt;"",L257&lt;&gt;"",M257&lt;&gt;""),"utm",IF(J257&lt;&gt;"","referrer",IF(T257&lt;&gt;"","selbstauskunft","unbekannt")))))))</x:f>
      </x:c>
      <x:c r="AC257" s="123" t="str">
        <x:f>IF(B257="","",IF(OR(T257="ChatGPT/KI-Suche",U257&lt;&gt;""),"Ja","Nein"))</x:f>
      </x:c>
      <x:c r="AD257" s="127" t="str">
        <x:f>IF(F257="","",DATE(YEAR(F257),MONTH(F257),1))</x:f>
      </x:c>
      <x:c r="AE257" s="123" t="str">
        <x:f>IF(B257="","",IF(G257="booking_start","Nicht zulässig",IF(OR(C257="",F257="",G257=""),"Prüfen",IF(COUNTIFS($A$7:$A$306,A257,$B$7:$B$306,B257)&gt;1,"Lead-ID prüfen","Bereit"))))</x:f>
      </x:c>
      <x:c r="AF257" s="123" t="str">
        <x:f>IF(B257="","",ROW()-6)</x:f>
      </x:c>
    </x:row>
    <x:row r="258" ht="22.5" customHeight="1">
      <x:c r="A258" s="61" t="str">
        <x:v>Eigene Daten</x:v>
      </x:c>
      <x:c r="B258" s="58"/>
      <x:c r="C258" s="58"/>
      <x:c r="D258" s="58"/>
      <x:c r="E258" s="58"/>
      <x:c r="F258" s="125"/>
      <x:c r="G258" s="58"/>
      <x:c r="H258" s="58"/>
      <x:c r="I258" s="58"/>
      <x:c r="J258" s="58"/>
      <x:c r="K258" s="58"/>
      <x:c r="L258" s="58"/>
      <x:c r="M258" s="58"/>
      <x:c r="N258" s="58"/>
      <x:c r="O258" s="58"/>
      <x:c r="P258" s="58"/>
      <x:c r="Q258" s="58"/>
      <x:c r="R258" s="58"/>
      <x:c r="S258" s="58"/>
      <x:c r="T258" s="58"/>
      <x:c r="U258" s="58"/>
      <x:c r="V258" s="58"/>
      <x:c r="W258" s="58"/>
      <x:c r="X258" s="58"/>
      <x:c r="Y258" s="58"/>
      <x:c r="Z258" s="123" t="str">
        <x:f>IF(B258="","",IF(X258&lt;&gt;"",X258,IF(OR(P258&lt;&gt;"",Q258&lt;&gt;"",R258&lt;&gt;""),"Google Ads",IF(S258&lt;&gt;"","Microsoft Ads",IF(W258&lt;&gt;"",IFERROR(INDEX('MESSPLAN'!$E$7:$E$106,MATCH(W258,'MESSPLAN'!$C$7:$C$106,0)),"Direct/Unbekannt"),IF(K258&lt;&gt;"",K258,IF(J258&lt;&gt;"",J258,IF(T258&lt;&gt;"",T258,"Direct/Unbekannt"))))))))</x:f>
      </x:c>
      <x:c r="AA258" s="123" t="str">
        <x:f>IF(B258="","",IF(W258&lt;&gt;"",IFERROR(INDEX('MESSPLAN'!$D$7:$D$106,MATCH(W258,'MESSPLAN'!$C$7:$C$106,0)),"Sonstige"),IF(OR(Z258="Google Ads",Z258="Google Organic",Z258="Google Maps"),"Google",IF(OR(U258&lt;&gt;"",T258="ChatGPT/KI-Suche"),"KI","Sonstige"))))</x:f>
      </x:c>
      <x:c r="AB258" s="123" t="str">
        <x:f>IF(B258="","",IF(X258&lt;&gt;"","manuell",IF(OR(P258&lt;&gt;"",Q258&lt;&gt;"",R258&lt;&gt;"",S258&lt;&gt;""),"click_id",IF(W258&lt;&gt;"","signal_id",IF(OR(K258&lt;&gt;"",L258&lt;&gt;"",M258&lt;&gt;""),"utm",IF(J258&lt;&gt;"","referrer",IF(T258&lt;&gt;"","selbstauskunft","unbekannt")))))))</x:f>
      </x:c>
      <x:c r="AC258" s="123" t="str">
        <x:f>IF(B258="","",IF(OR(T258="ChatGPT/KI-Suche",U258&lt;&gt;""),"Ja","Nein"))</x:f>
      </x:c>
      <x:c r="AD258" s="127" t="str">
        <x:f>IF(F258="","",DATE(YEAR(F258),MONTH(F258),1))</x:f>
      </x:c>
      <x:c r="AE258" s="123" t="str">
        <x:f>IF(B258="","",IF(G258="booking_start","Nicht zulässig",IF(OR(C258="",F258="",G258=""),"Prüfen",IF(COUNTIFS($A$7:$A$306,A258,$B$7:$B$306,B258)&gt;1,"Lead-ID prüfen","Bereit"))))</x:f>
      </x:c>
      <x:c r="AF258" s="123" t="str">
        <x:f>IF(B258="","",ROW()-6)</x:f>
      </x:c>
    </x:row>
    <x:row r="259" ht="22.5" customHeight="1">
      <x:c r="A259" s="61" t="str">
        <x:v>Eigene Daten</x:v>
      </x:c>
      <x:c r="B259" s="58"/>
      <x:c r="C259" s="58"/>
      <x:c r="D259" s="58"/>
      <x:c r="E259" s="58"/>
      <x:c r="F259" s="125"/>
      <x:c r="G259" s="58"/>
      <x:c r="H259" s="58"/>
      <x:c r="I259" s="58"/>
      <x:c r="J259" s="58"/>
      <x:c r="K259" s="58"/>
      <x:c r="L259" s="58"/>
      <x:c r="M259" s="58"/>
      <x:c r="N259" s="58"/>
      <x:c r="O259" s="58"/>
      <x:c r="P259" s="58"/>
      <x:c r="Q259" s="58"/>
      <x:c r="R259" s="58"/>
      <x:c r="S259" s="58"/>
      <x:c r="T259" s="58"/>
      <x:c r="U259" s="58"/>
      <x:c r="V259" s="58"/>
      <x:c r="W259" s="58"/>
      <x:c r="X259" s="58"/>
      <x:c r="Y259" s="58"/>
      <x:c r="Z259" s="123" t="str">
        <x:f>IF(B259="","",IF(X259&lt;&gt;"",X259,IF(OR(P259&lt;&gt;"",Q259&lt;&gt;"",R259&lt;&gt;""),"Google Ads",IF(S259&lt;&gt;"","Microsoft Ads",IF(W259&lt;&gt;"",IFERROR(INDEX('MESSPLAN'!$E$7:$E$106,MATCH(W259,'MESSPLAN'!$C$7:$C$106,0)),"Direct/Unbekannt"),IF(K259&lt;&gt;"",K259,IF(J259&lt;&gt;"",J259,IF(T259&lt;&gt;"",T259,"Direct/Unbekannt"))))))))</x:f>
      </x:c>
      <x:c r="AA259" s="123" t="str">
        <x:f>IF(B259="","",IF(W259&lt;&gt;"",IFERROR(INDEX('MESSPLAN'!$D$7:$D$106,MATCH(W259,'MESSPLAN'!$C$7:$C$106,0)),"Sonstige"),IF(OR(Z259="Google Ads",Z259="Google Organic",Z259="Google Maps"),"Google",IF(OR(U259&lt;&gt;"",T259="ChatGPT/KI-Suche"),"KI","Sonstige"))))</x:f>
      </x:c>
      <x:c r="AB259" s="123" t="str">
        <x:f>IF(B259="","",IF(X259&lt;&gt;"","manuell",IF(OR(P259&lt;&gt;"",Q259&lt;&gt;"",R259&lt;&gt;"",S259&lt;&gt;""),"click_id",IF(W259&lt;&gt;"","signal_id",IF(OR(K259&lt;&gt;"",L259&lt;&gt;"",M259&lt;&gt;""),"utm",IF(J259&lt;&gt;"","referrer",IF(T259&lt;&gt;"","selbstauskunft","unbekannt")))))))</x:f>
      </x:c>
      <x:c r="AC259" s="123" t="str">
        <x:f>IF(B259="","",IF(OR(T259="ChatGPT/KI-Suche",U259&lt;&gt;""),"Ja","Nein"))</x:f>
      </x:c>
      <x:c r="AD259" s="127" t="str">
        <x:f>IF(F259="","",DATE(YEAR(F259),MONTH(F259),1))</x:f>
      </x:c>
      <x:c r="AE259" s="123" t="str">
        <x:f>IF(B259="","",IF(G259="booking_start","Nicht zulässig",IF(OR(C259="",F259="",G259=""),"Prüfen",IF(COUNTIFS($A$7:$A$306,A259,$B$7:$B$306,B259)&gt;1,"Lead-ID prüfen","Bereit"))))</x:f>
      </x:c>
      <x:c r="AF259" s="123" t="str">
        <x:f>IF(B259="","",ROW()-6)</x:f>
      </x:c>
    </x:row>
    <x:row r="260" ht="22.5" customHeight="1">
      <x:c r="A260" s="61" t="str">
        <x:v>Eigene Daten</x:v>
      </x:c>
      <x:c r="B260" s="58"/>
      <x:c r="C260" s="58"/>
      <x:c r="D260" s="58"/>
      <x:c r="E260" s="58"/>
      <x:c r="F260" s="125"/>
      <x:c r="G260" s="58"/>
      <x:c r="H260" s="58"/>
      <x:c r="I260" s="58"/>
      <x:c r="J260" s="58"/>
      <x:c r="K260" s="58"/>
      <x:c r="L260" s="58"/>
      <x:c r="M260" s="58"/>
      <x:c r="N260" s="58"/>
      <x:c r="O260" s="58"/>
      <x:c r="P260" s="58"/>
      <x:c r="Q260" s="58"/>
      <x:c r="R260" s="58"/>
      <x:c r="S260" s="58"/>
      <x:c r="T260" s="58"/>
      <x:c r="U260" s="58"/>
      <x:c r="V260" s="58"/>
      <x:c r="W260" s="58"/>
      <x:c r="X260" s="58"/>
      <x:c r="Y260" s="58"/>
      <x:c r="Z260" s="123" t="str">
        <x:f>IF(B260="","",IF(X260&lt;&gt;"",X260,IF(OR(P260&lt;&gt;"",Q260&lt;&gt;"",R260&lt;&gt;""),"Google Ads",IF(S260&lt;&gt;"","Microsoft Ads",IF(W260&lt;&gt;"",IFERROR(INDEX('MESSPLAN'!$E$7:$E$106,MATCH(W260,'MESSPLAN'!$C$7:$C$106,0)),"Direct/Unbekannt"),IF(K260&lt;&gt;"",K260,IF(J260&lt;&gt;"",J260,IF(T260&lt;&gt;"",T260,"Direct/Unbekannt"))))))))</x:f>
      </x:c>
      <x:c r="AA260" s="123" t="str">
        <x:f>IF(B260="","",IF(W260&lt;&gt;"",IFERROR(INDEX('MESSPLAN'!$D$7:$D$106,MATCH(W260,'MESSPLAN'!$C$7:$C$106,0)),"Sonstige"),IF(OR(Z260="Google Ads",Z260="Google Organic",Z260="Google Maps"),"Google",IF(OR(U260&lt;&gt;"",T260="ChatGPT/KI-Suche"),"KI","Sonstige"))))</x:f>
      </x:c>
      <x:c r="AB260" s="123" t="str">
        <x:f>IF(B260="","",IF(X260&lt;&gt;"","manuell",IF(OR(P260&lt;&gt;"",Q260&lt;&gt;"",R260&lt;&gt;"",S260&lt;&gt;""),"click_id",IF(W260&lt;&gt;"","signal_id",IF(OR(K260&lt;&gt;"",L260&lt;&gt;"",M260&lt;&gt;""),"utm",IF(J260&lt;&gt;"","referrer",IF(T260&lt;&gt;"","selbstauskunft","unbekannt")))))))</x:f>
      </x:c>
      <x:c r="AC260" s="123" t="str">
        <x:f>IF(B260="","",IF(OR(T260="ChatGPT/KI-Suche",U260&lt;&gt;""),"Ja","Nein"))</x:f>
      </x:c>
      <x:c r="AD260" s="127" t="str">
        <x:f>IF(F260="","",DATE(YEAR(F260),MONTH(F260),1))</x:f>
      </x:c>
      <x:c r="AE260" s="123" t="str">
        <x:f>IF(B260="","",IF(G260="booking_start","Nicht zulässig",IF(OR(C260="",F260="",G260=""),"Prüfen",IF(COUNTIFS($A$7:$A$306,A260,$B$7:$B$306,B260)&gt;1,"Lead-ID prüfen","Bereit"))))</x:f>
      </x:c>
      <x:c r="AF260" s="123" t="str">
        <x:f>IF(B260="","",ROW()-6)</x:f>
      </x:c>
    </x:row>
    <x:row r="261" ht="22.5" customHeight="1">
      <x:c r="A261" s="61" t="str">
        <x:v>Eigene Daten</x:v>
      </x:c>
      <x:c r="B261" s="58"/>
      <x:c r="C261" s="58"/>
      <x:c r="D261" s="58"/>
      <x:c r="E261" s="58"/>
      <x:c r="F261" s="125"/>
      <x:c r="G261" s="58"/>
      <x:c r="H261" s="58"/>
      <x:c r="I261" s="58"/>
      <x:c r="J261" s="58"/>
      <x:c r="K261" s="58"/>
      <x:c r="L261" s="58"/>
      <x:c r="M261" s="58"/>
      <x:c r="N261" s="58"/>
      <x:c r="O261" s="58"/>
      <x:c r="P261" s="58"/>
      <x:c r="Q261" s="58"/>
      <x:c r="R261" s="58"/>
      <x:c r="S261" s="58"/>
      <x:c r="T261" s="58"/>
      <x:c r="U261" s="58"/>
      <x:c r="V261" s="58"/>
      <x:c r="W261" s="58"/>
      <x:c r="X261" s="58"/>
      <x:c r="Y261" s="58"/>
      <x:c r="Z261" s="123" t="str">
        <x:f>IF(B261="","",IF(X261&lt;&gt;"",X261,IF(OR(P261&lt;&gt;"",Q261&lt;&gt;"",R261&lt;&gt;""),"Google Ads",IF(S261&lt;&gt;"","Microsoft Ads",IF(W261&lt;&gt;"",IFERROR(INDEX('MESSPLAN'!$E$7:$E$106,MATCH(W261,'MESSPLAN'!$C$7:$C$106,0)),"Direct/Unbekannt"),IF(K261&lt;&gt;"",K261,IF(J261&lt;&gt;"",J261,IF(T261&lt;&gt;"",T261,"Direct/Unbekannt"))))))))</x:f>
      </x:c>
      <x:c r="AA261" s="123" t="str">
        <x:f>IF(B261="","",IF(W261&lt;&gt;"",IFERROR(INDEX('MESSPLAN'!$D$7:$D$106,MATCH(W261,'MESSPLAN'!$C$7:$C$106,0)),"Sonstige"),IF(OR(Z261="Google Ads",Z261="Google Organic",Z261="Google Maps"),"Google",IF(OR(U261&lt;&gt;"",T261="ChatGPT/KI-Suche"),"KI","Sonstige"))))</x:f>
      </x:c>
      <x:c r="AB261" s="123" t="str">
        <x:f>IF(B261="","",IF(X261&lt;&gt;"","manuell",IF(OR(P261&lt;&gt;"",Q261&lt;&gt;"",R261&lt;&gt;"",S261&lt;&gt;""),"click_id",IF(W261&lt;&gt;"","signal_id",IF(OR(K261&lt;&gt;"",L261&lt;&gt;"",M261&lt;&gt;""),"utm",IF(J261&lt;&gt;"","referrer",IF(T261&lt;&gt;"","selbstauskunft","unbekannt")))))))</x:f>
      </x:c>
      <x:c r="AC261" s="123" t="str">
        <x:f>IF(B261="","",IF(OR(T261="ChatGPT/KI-Suche",U261&lt;&gt;""),"Ja","Nein"))</x:f>
      </x:c>
      <x:c r="AD261" s="127" t="str">
        <x:f>IF(F261="","",DATE(YEAR(F261),MONTH(F261),1))</x:f>
      </x:c>
      <x:c r="AE261" s="123" t="str">
        <x:f>IF(B261="","",IF(G261="booking_start","Nicht zulässig",IF(OR(C261="",F261="",G261=""),"Prüfen",IF(COUNTIFS($A$7:$A$306,A261,$B$7:$B$306,B261)&gt;1,"Lead-ID prüfen","Bereit"))))</x:f>
      </x:c>
      <x:c r="AF261" s="123" t="str">
        <x:f>IF(B261="","",ROW()-6)</x:f>
      </x:c>
    </x:row>
    <x:row r="262" ht="22.5" customHeight="1">
      <x:c r="A262" s="61" t="str">
        <x:v>Eigene Daten</x:v>
      </x:c>
      <x:c r="B262" s="58"/>
      <x:c r="C262" s="58"/>
      <x:c r="D262" s="58"/>
      <x:c r="E262" s="58"/>
      <x:c r="F262" s="125"/>
      <x:c r="G262" s="58"/>
      <x:c r="H262" s="58"/>
      <x:c r="I262" s="58"/>
      <x:c r="J262" s="58"/>
      <x:c r="K262" s="58"/>
      <x:c r="L262" s="58"/>
      <x:c r="M262" s="58"/>
      <x:c r="N262" s="58"/>
      <x:c r="O262" s="58"/>
      <x:c r="P262" s="58"/>
      <x:c r="Q262" s="58"/>
      <x:c r="R262" s="58"/>
      <x:c r="S262" s="58"/>
      <x:c r="T262" s="58"/>
      <x:c r="U262" s="58"/>
      <x:c r="V262" s="58"/>
      <x:c r="W262" s="58"/>
      <x:c r="X262" s="58"/>
      <x:c r="Y262" s="58"/>
      <x:c r="Z262" s="123" t="str">
        <x:f>IF(B262="","",IF(X262&lt;&gt;"",X262,IF(OR(P262&lt;&gt;"",Q262&lt;&gt;"",R262&lt;&gt;""),"Google Ads",IF(S262&lt;&gt;"","Microsoft Ads",IF(W262&lt;&gt;"",IFERROR(INDEX('MESSPLAN'!$E$7:$E$106,MATCH(W262,'MESSPLAN'!$C$7:$C$106,0)),"Direct/Unbekannt"),IF(K262&lt;&gt;"",K262,IF(J262&lt;&gt;"",J262,IF(T262&lt;&gt;"",T262,"Direct/Unbekannt"))))))))</x:f>
      </x:c>
      <x:c r="AA262" s="123" t="str">
        <x:f>IF(B262="","",IF(W262&lt;&gt;"",IFERROR(INDEX('MESSPLAN'!$D$7:$D$106,MATCH(W262,'MESSPLAN'!$C$7:$C$106,0)),"Sonstige"),IF(OR(Z262="Google Ads",Z262="Google Organic",Z262="Google Maps"),"Google",IF(OR(U262&lt;&gt;"",T262="ChatGPT/KI-Suche"),"KI","Sonstige"))))</x:f>
      </x:c>
      <x:c r="AB262" s="123" t="str">
        <x:f>IF(B262="","",IF(X262&lt;&gt;"","manuell",IF(OR(P262&lt;&gt;"",Q262&lt;&gt;"",R262&lt;&gt;"",S262&lt;&gt;""),"click_id",IF(W262&lt;&gt;"","signal_id",IF(OR(K262&lt;&gt;"",L262&lt;&gt;"",M262&lt;&gt;""),"utm",IF(J262&lt;&gt;"","referrer",IF(T262&lt;&gt;"","selbstauskunft","unbekannt")))))))</x:f>
      </x:c>
      <x:c r="AC262" s="123" t="str">
        <x:f>IF(B262="","",IF(OR(T262="ChatGPT/KI-Suche",U262&lt;&gt;""),"Ja","Nein"))</x:f>
      </x:c>
      <x:c r="AD262" s="127" t="str">
        <x:f>IF(F262="","",DATE(YEAR(F262),MONTH(F262),1))</x:f>
      </x:c>
      <x:c r="AE262" s="123" t="str">
        <x:f>IF(B262="","",IF(G262="booking_start","Nicht zulässig",IF(OR(C262="",F262="",G262=""),"Prüfen",IF(COUNTIFS($A$7:$A$306,A262,$B$7:$B$306,B262)&gt;1,"Lead-ID prüfen","Bereit"))))</x:f>
      </x:c>
      <x:c r="AF262" s="123" t="str">
        <x:f>IF(B262="","",ROW()-6)</x:f>
      </x:c>
    </x:row>
    <x:row r="263" ht="22.5" customHeight="1">
      <x:c r="A263" s="61" t="str">
        <x:v>Eigene Daten</x:v>
      </x:c>
      <x:c r="B263" s="58"/>
      <x:c r="C263" s="58"/>
      <x:c r="D263" s="58"/>
      <x:c r="E263" s="58"/>
      <x:c r="F263" s="125"/>
      <x:c r="G263" s="58"/>
      <x:c r="H263" s="58"/>
      <x:c r="I263" s="58"/>
      <x:c r="J263" s="58"/>
      <x:c r="K263" s="58"/>
      <x:c r="L263" s="58"/>
      <x:c r="M263" s="58"/>
      <x:c r="N263" s="58"/>
      <x:c r="O263" s="58"/>
      <x:c r="P263" s="58"/>
      <x:c r="Q263" s="58"/>
      <x:c r="R263" s="58"/>
      <x:c r="S263" s="58"/>
      <x:c r="T263" s="58"/>
      <x:c r="U263" s="58"/>
      <x:c r="V263" s="58"/>
      <x:c r="W263" s="58"/>
      <x:c r="X263" s="58"/>
      <x:c r="Y263" s="58"/>
      <x:c r="Z263" s="123" t="str">
        <x:f>IF(B263="","",IF(X263&lt;&gt;"",X263,IF(OR(P263&lt;&gt;"",Q263&lt;&gt;"",R263&lt;&gt;""),"Google Ads",IF(S263&lt;&gt;"","Microsoft Ads",IF(W263&lt;&gt;"",IFERROR(INDEX('MESSPLAN'!$E$7:$E$106,MATCH(W263,'MESSPLAN'!$C$7:$C$106,0)),"Direct/Unbekannt"),IF(K263&lt;&gt;"",K263,IF(J263&lt;&gt;"",J263,IF(T263&lt;&gt;"",T263,"Direct/Unbekannt"))))))))</x:f>
      </x:c>
      <x:c r="AA263" s="123" t="str">
        <x:f>IF(B263="","",IF(W263&lt;&gt;"",IFERROR(INDEX('MESSPLAN'!$D$7:$D$106,MATCH(W263,'MESSPLAN'!$C$7:$C$106,0)),"Sonstige"),IF(OR(Z263="Google Ads",Z263="Google Organic",Z263="Google Maps"),"Google",IF(OR(U263&lt;&gt;"",T263="ChatGPT/KI-Suche"),"KI","Sonstige"))))</x:f>
      </x:c>
      <x:c r="AB263" s="123" t="str">
        <x:f>IF(B263="","",IF(X263&lt;&gt;"","manuell",IF(OR(P263&lt;&gt;"",Q263&lt;&gt;"",R263&lt;&gt;"",S263&lt;&gt;""),"click_id",IF(W263&lt;&gt;"","signal_id",IF(OR(K263&lt;&gt;"",L263&lt;&gt;"",M263&lt;&gt;""),"utm",IF(J263&lt;&gt;"","referrer",IF(T263&lt;&gt;"","selbstauskunft","unbekannt")))))))</x:f>
      </x:c>
      <x:c r="AC263" s="123" t="str">
        <x:f>IF(B263="","",IF(OR(T263="ChatGPT/KI-Suche",U263&lt;&gt;""),"Ja","Nein"))</x:f>
      </x:c>
      <x:c r="AD263" s="127" t="str">
        <x:f>IF(F263="","",DATE(YEAR(F263),MONTH(F263),1))</x:f>
      </x:c>
      <x:c r="AE263" s="123" t="str">
        <x:f>IF(B263="","",IF(G263="booking_start","Nicht zulässig",IF(OR(C263="",F263="",G263=""),"Prüfen",IF(COUNTIFS($A$7:$A$306,A263,$B$7:$B$306,B263)&gt;1,"Lead-ID prüfen","Bereit"))))</x:f>
      </x:c>
      <x:c r="AF263" s="123" t="str">
        <x:f>IF(B263="","",ROW()-6)</x:f>
      </x:c>
    </x:row>
    <x:row r="264" ht="22.5" customHeight="1">
      <x:c r="A264" s="61" t="str">
        <x:v>Eigene Daten</x:v>
      </x:c>
      <x:c r="B264" s="58"/>
      <x:c r="C264" s="58"/>
      <x:c r="D264" s="58"/>
      <x:c r="E264" s="58"/>
      <x:c r="F264" s="125"/>
      <x:c r="G264" s="58"/>
      <x:c r="H264" s="58"/>
      <x:c r="I264" s="58"/>
      <x:c r="J264" s="58"/>
      <x:c r="K264" s="58"/>
      <x:c r="L264" s="58"/>
      <x:c r="M264" s="58"/>
      <x:c r="N264" s="58"/>
      <x:c r="O264" s="58"/>
      <x:c r="P264" s="58"/>
      <x:c r="Q264" s="58"/>
      <x:c r="R264" s="58"/>
      <x:c r="S264" s="58"/>
      <x:c r="T264" s="58"/>
      <x:c r="U264" s="58"/>
      <x:c r="V264" s="58"/>
      <x:c r="W264" s="58"/>
      <x:c r="X264" s="58"/>
      <x:c r="Y264" s="58"/>
      <x:c r="Z264" s="123" t="str">
        <x:f>IF(B264="","",IF(X264&lt;&gt;"",X264,IF(OR(P264&lt;&gt;"",Q264&lt;&gt;"",R264&lt;&gt;""),"Google Ads",IF(S264&lt;&gt;"","Microsoft Ads",IF(W264&lt;&gt;"",IFERROR(INDEX('MESSPLAN'!$E$7:$E$106,MATCH(W264,'MESSPLAN'!$C$7:$C$106,0)),"Direct/Unbekannt"),IF(K264&lt;&gt;"",K264,IF(J264&lt;&gt;"",J264,IF(T264&lt;&gt;"",T264,"Direct/Unbekannt"))))))))</x:f>
      </x:c>
      <x:c r="AA264" s="123" t="str">
        <x:f>IF(B264="","",IF(W264&lt;&gt;"",IFERROR(INDEX('MESSPLAN'!$D$7:$D$106,MATCH(W264,'MESSPLAN'!$C$7:$C$106,0)),"Sonstige"),IF(OR(Z264="Google Ads",Z264="Google Organic",Z264="Google Maps"),"Google",IF(OR(U264&lt;&gt;"",T264="ChatGPT/KI-Suche"),"KI","Sonstige"))))</x:f>
      </x:c>
      <x:c r="AB264" s="123" t="str">
        <x:f>IF(B264="","",IF(X264&lt;&gt;"","manuell",IF(OR(P264&lt;&gt;"",Q264&lt;&gt;"",R264&lt;&gt;"",S264&lt;&gt;""),"click_id",IF(W264&lt;&gt;"","signal_id",IF(OR(K264&lt;&gt;"",L264&lt;&gt;"",M264&lt;&gt;""),"utm",IF(J264&lt;&gt;"","referrer",IF(T264&lt;&gt;"","selbstauskunft","unbekannt")))))))</x:f>
      </x:c>
      <x:c r="AC264" s="123" t="str">
        <x:f>IF(B264="","",IF(OR(T264="ChatGPT/KI-Suche",U264&lt;&gt;""),"Ja","Nein"))</x:f>
      </x:c>
      <x:c r="AD264" s="127" t="str">
        <x:f>IF(F264="","",DATE(YEAR(F264),MONTH(F264),1))</x:f>
      </x:c>
      <x:c r="AE264" s="123" t="str">
        <x:f>IF(B264="","",IF(G264="booking_start","Nicht zulässig",IF(OR(C264="",F264="",G264=""),"Prüfen",IF(COUNTIFS($A$7:$A$306,A264,$B$7:$B$306,B264)&gt;1,"Lead-ID prüfen","Bereit"))))</x:f>
      </x:c>
      <x:c r="AF264" s="123" t="str">
        <x:f>IF(B264="","",ROW()-6)</x:f>
      </x:c>
    </x:row>
    <x:row r="265" ht="22.5" customHeight="1">
      <x:c r="A265" s="61" t="str">
        <x:v>Eigene Daten</x:v>
      </x:c>
      <x:c r="B265" s="58"/>
      <x:c r="C265" s="58"/>
      <x:c r="D265" s="58"/>
      <x:c r="E265" s="58"/>
      <x:c r="F265" s="125"/>
      <x:c r="G265" s="58"/>
      <x:c r="H265" s="58"/>
      <x:c r="I265" s="58"/>
      <x:c r="J265" s="58"/>
      <x:c r="K265" s="58"/>
      <x:c r="L265" s="58"/>
      <x:c r="M265" s="58"/>
      <x:c r="N265" s="58"/>
      <x:c r="O265" s="58"/>
      <x:c r="P265" s="58"/>
      <x:c r="Q265" s="58"/>
      <x:c r="R265" s="58"/>
      <x:c r="S265" s="58"/>
      <x:c r="T265" s="58"/>
      <x:c r="U265" s="58"/>
      <x:c r="V265" s="58"/>
      <x:c r="W265" s="58"/>
      <x:c r="X265" s="58"/>
      <x:c r="Y265" s="58"/>
      <x:c r="Z265" s="123" t="str">
        <x:f>IF(B265="","",IF(X265&lt;&gt;"",X265,IF(OR(P265&lt;&gt;"",Q265&lt;&gt;"",R265&lt;&gt;""),"Google Ads",IF(S265&lt;&gt;"","Microsoft Ads",IF(W265&lt;&gt;"",IFERROR(INDEX('MESSPLAN'!$E$7:$E$106,MATCH(W265,'MESSPLAN'!$C$7:$C$106,0)),"Direct/Unbekannt"),IF(K265&lt;&gt;"",K265,IF(J265&lt;&gt;"",J265,IF(T265&lt;&gt;"",T265,"Direct/Unbekannt"))))))))</x:f>
      </x:c>
      <x:c r="AA265" s="123" t="str">
        <x:f>IF(B265="","",IF(W265&lt;&gt;"",IFERROR(INDEX('MESSPLAN'!$D$7:$D$106,MATCH(W265,'MESSPLAN'!$C$7:$C$106,0)),"Sonstige"),IF(OR(Z265="Google Ads",Z265="Google Organic",Z265="Google Maps"),"Google",IF(OR(U265&lt;&gt;"",T265="ChatGPT/KI-Suche"),"KI","Sonstige"))))</x:f>
      </x:c>
      <x:c r="AB265" s="123" t="str">
        <x:f>IF(B265="","",IF(X265&lt;&gt;"","manuell",IF(OR(P265&lt;&gt;"",Q265&lt;&gt;"",R265&lt;&gt;"",S265&lt;&gt;""),"click_id",IF(W265&lt;&gt;"","signal_id",IF(OR(K265&lt;&gt;"",L265&lt;&gt;"",M265&lt;&gt;""),"utm",IF(J265&lt;&gt;"","referrer",IF(T265&lt;&gt;"","selbstauskunft","unbekannt")))))))</x:f>
      </x:c>
      <x:c r="AC265" s="123" t="str">
        <x:f>IF(B265="","",IF(OR(T265="ChatGPT/KI-Suche",U265&lt;&gt;""),"Ja","Nein"))</x:f>
      </x:c>
      <x:c r="AD265" s="127" t="str">
        <x:f>IF(F265="","",DATE(YEAR(F265),MONTH(F265),1))</x:f>
      </x:c>
      <x:c r="AE265" s="123" t="str">
        <x:f>IF(B265="","",IF(G265="booking_start","Nicht zulässig",IF(OR(C265="",F265="",G265=""),"Prüfen",IF(COUNTIFS($A$7:$A$306,A265,$B$7:$B$306,B265)&gt;1,"Lead-ID prüfen","Bereit"))))</x:f>
      </x:c>
      <x:c r="AF265" s="123" t="str">
        <x:f>IF(B265="","",ROW()-6)</x:f>
      </x:c>
    </x:row>
    <x:row r="266" ht="22.5" customHeight="1">
      <x:c r="A266" s="61" t="str">
        <x:v>Eigene Daten</x:v>
      </x:c>
      <x:c r="B266" s="58"/>
      <x:c r="C266" s="58"/>
      <x:c r="D266" s="58"/>
      <x:c r="E266" s="58"/>
      <x:c r="F266" s="125"/>
      <x:c r="G266" s="58"/>
      <x:c r="H266" s="58"/>
      <x:c r="I266" s="58"/>
      <x:c r="J266" s="58"/>
      <x:c r="K266" s="58"/>
      <x:c r="L266" s="58"/>
      <x:c r="M266" s="58"/>
      <x:c r="N266" s="58"/>
      <x:c r="O266" s="58"/>
      <x:c r="P266" s="58"/>
      <x:c r="Q266" s="58"/>
      <x:c r="R266" s="58"/>
      <x:c r="S266" s="58"/>
      <x:c r="T266" s="58"/>
      <x:c r="U266" s="58"/>
      <x:c r="V266" s="58"/>
      <x:c r="W266" s="58"/>
      <x:c r="X266" s="58"/>
      <x:c r="Y266" s="58"/>
      <x:c r="Z266" s="123" t="str">
        <x:f>IF(B266="","",IF(X266&lt;&gt;"",X266,IF(OR(P266&lt;&gt;"",Q266&lt;&gt;"",R266&lt;&gt;""),"Google Ads",IF(S266&lt;&gt;"","Microsoft Ads",IF(W266&lt;&gt;"",IFERROR(INDEX('MESSPLAN'!$E$7:$E$106,MATCH(W266,'MESSPLAN'!$C$7:$C$106,0)),"Direct/Unbekannt"),IF(K266&lt;&gt;"",K266,IF(J266&lt;&gt;"",J266,IF(T266&lt;&gt;"",T266,"Direct/Unbekannt"))))))))</x:f>
      </x:c>
      <x:c r="AA266" s="123" t="str">
        <x:f>IF(B266="","",IF(W266&lt;&gt;"",IFERROR(INDEX('MESSPLAN'!$D$7:$D$106,MATCH(W266,'MESSPLAN'!$C$7:$C$106,0)),"Sonstige"),IF(OR(Z266="Google Ads",Z266="Google Organic",Z266="Google Maps"),"Google",IF(OR(U266&lt;&gt;"",T266="ChatGPT/KI-Suche"),"KI","Sonstige"))))</x:f>
      </x:c>
      <x:c r="AB266" s="123" t="str">
        <x:f>IF(B266="","",IF(X266&lt;&gt;"","manuell",IF(OR(P266&lt;&gt;"",Q266&lt;&gt;"",R266&lt;&gt;"",S266&lt;&gt;""),"click_id",IF(W266&lt;&gt;"","signal_id",IF(OR(K266&lt;&gt;"",L266&lt;&gt;"",M266&lt;&gt;""),"utm",IF(J266&lt;&gt;"","referrer",IF(T266&lt;&gt;"","selbstauskunft","unbekannt")))))))</x:f>
      </x:c>
      <x:c r="AC266" s="123" t="str">
        <x:f>IF(B266="","",IF(OR(T266="ChatGPT/KI-Suche",U266&lt;&gt;""),"Ja","Nein"))</x:f>
      </x:c>
      <x:c r="AD266" s="127" t="str">
        <x:f>IF(F266="","",DATE(YEAR(F266),MONTH(F266),1))</x:f>
      </x:c>
      <x:c r="AE266" s="123" t="str">
        <x:f>IF(B266="","",IF(G266="booking_start","Nicht zulässig",IF(OR(C266="",F266="",G266=""),"Prüfen",IF(COUNTIFS($A$7:$A$306,A266,$B$7:$B$306,B266)&gt;1,"Lead-ID prüfen","Bereit"))))</x:f>
      </x:c>
      <x:c r="AF266" s="123" t="str">
        <x:f>IF(B266="","",ROW()-6)</x:f>
      </x:c>
    </x:row>
    <x:row r="267" ht="22.5" customHeight="1">
      <x:c r="A267" s="61" t="str">
        <x:v>Eigene Daten</x:v>
      </x:c>
      <x:c r="B267" s="58"/>
      <x:c r="C267" s="58"/>
      <x:c r="D267" s="58"/>
      <x:c r="E267" s="58"/>
      <x:c r="F267" s="125"/>
      <x:c r="G267" s="58"/>
      <x:c r="H267" s="58"/>
      <x:c r="I267" s="58"/>
      <x:c r="J267" s="58"/>
      <x:c r="K267" s="58"/>
      <x:c r="L267" s="58"/>
      <x:c r="M267" s="58"/>
      <x:c r="N267" s="58"/>
      <x:c r="O267" s="58"/>
      <x:c r="P267" s="58"/>
      <x:c r="Q267" s="58"/>
      <x:c r="R267" s="58"/>
      <x:c r="S267" s="58"/>
      <x:c r="T267" s="58"/>
      <x:c r="U267" s="58"/>
      <x:c r="V267" s="58"/>
      <x:c r="W267" s="58"/>
      <x:c r="X267" s="58"/>
      <x:c r="Y267" s="58"/>
      <x:c r="Z267" s="123" t="str">
        <x:f>IF(B267="","",IF(X267&lt;&gt;"",X267,IF(OR(P267&lt;&gt;"",Q267&lt;&gt;"",R267&lt;&gt;""),"Google Ads",IF(S267&lt;&gt;"","Microsoft Ads",IF(W267&lt;&gt;"",IFERROR(INDEX('MESSPLAN'!$E$7:$E$106,MATCH(W267,'MESSPLAN'!$C$7:$C$106,0)),"Direct/Unbekannt"),IF(K267&lt;&gt;"",K267,IF(J267&lt;&gt;"",J267,IF(T267&lt;&gt;"",T267,"Direct/Unbekannt"))))))))</x:f>
      </x:c>
      <x:c r="AA267" s="123" t="str">
        <x:f>IF(B267="","",IF(W267&lt;&gt;"",IFERROR(INDEX('MESSPLAN'!$D$7:$D$106,MATCH(W267,'MESSPLAN'!$C$7:$C$106,0)),"Sonstige"),IF(OR(Z267="Google Ads",Z267="Google Organic",Z267="Google Maps"),"Google",IF(OR(U267&lt;&gt;"",T267="ChatGPT/KI-Suche"),"KI","Sonstige"))))</x:f>
      </x:c>
      <x:c r="AB267" s="123" t="str">
        <x:f>IF(B267="","",IF(X267&lt;&gt;"","manuell",IF(OR(P267&lt;&gt;"",Q267&lt;&gt;"",R267&lt;&gt;"",S267&lt;&gt;""),"click_id",IF(W267&lt;&gt;"","signal_id",IF(OR(K267&lt;&gt;"",L267&lt;&gt;"",M267&lt;&gt;""),"utm",IF(J267&lt;&gt;"","referrer",IF(T267&lt;&gt;"","selbstauskunft","unbekannt")))))))</x:f>
      </x:c>
      <x:c r="AC267" s="123" t="str">
        <x:f>IF(B267="","",IF(OR(T267="ChatGPT/KI-Suche",U267&lt;&gt;""),"Ja","Nein"))</x:f>
      </x:c>
      <x:c r="AD267" s="127" t="str">
        <x:f>IF(F267="","",DATE(YEAR(F267),MONTH(F267),1))</x:f>
      </x:c>
      <x:c r="AE267" s="123" t="str">
        <x:f>IF(B267="","",IF(G267="booking_start","Nicht zulässig",IF(OR(C267="",F267="",G267=""),"Prüfen",IF(COUNTIFS($A$7:$A$306,A267,$B$7:$B$306,B267)&gt;1,"Lead-ID prüfen","Bereit"))))</x:f>
      </x:c>
      <x:c r="AF267" s="123" t="str">
        <x:f>IF(B267="","",ROW()-6)</x:f>
      </x:c>
    </x:row>
    <x:row r="268" ht="22.5" customHeight="1">
      <x:c r="A268" s="61" t="str">
        <x:v>Eigene Daten</x:v>
      </x:c>
      <x:c r="B268" s="58"/>
      <x:c r="C268" s="58"/>
      <x:c r="D268" s="58"/>
      <x:c r="E268" s="58"/>
      <x:c r="F268" s="125"/>
      <x:c r="G268" s="58"/>
      <x:c r="H268" s="58"/>
      <x:c r="I268" s="58"/>
      <x:c r="J268" s="58"/>
      <x:c r="K268" s="58"/>
      <x:c r="L268" s="58"/>
      <x:c r="M268" s="58"/>
      <x:c r="N268" s="58"/>
      <x:c r="O268" s="58"/>
      <x:c r="P268" s="58"/>
      <x:c r="Q268" s="58"/>
      <x:c r="R268" s="58"/>
      <x:c r="S268" s="58"/>
      <x:c r="T268" s="58"/>
      <x:c r="U268" s="58"/>
      <x:c r="V268" s="58"/>
      <x:c r="W268" s="58"/>
      <x:c r="X268" s="58"/>
      <x:c r="Y268" s="58"/>
      <x:c r="Z268" s="123" t="str">
        <x:f>IF(B268="","",IF(X268&lt;&gt;"",X268,IF(OR(P268&lt;&gt;"",Q268&lt;&gt;"",R268&lt;&gt;""),"Google Ads",IF(S268&lt;&gt;"","Microsoft Ads",IF(W268&lt;&gt;"",IFERROR(INDEX('MESSPLAN'!$E$7:$E$106,MATCH(W268,'MESSPLAN'!$C$7:$C$106,0)),"Direct/Unbekannt"),IF(K268&lt;&gt;"",K268,IF(J268&lt;&gt;"",J268,IF(T268&lt;&gt;"",T268,"Direct/Unbekannt"))))))))</x:f>
      </x:c>
      <x:c r="AA268" s="123" t="str">
        <x:f>IF(B268="","",IF(W268&lt;&gt;"",IFERROR(INDEX('MESSPLAN'!$D$7:$D$106,MATCH(W268,'MESSPLAN'!$C$7:$C$106,0)),"Sonstige"),IF(OR(Z268="Google Ads",Z268="Google Organic",Z268="Google Maps"),"Google",IF(OR(U268&lt;&gt;"",T268="ChatGPT/KI-Suche"),"KI","Sonstige"))))</x:f>
      </x:c>
      <x:c r="AB268" s="123" t="str">
        <x:f>IF(B268="","",IF(X268&lt;&gt;"","manuell",IF(OR(P268&lt;&gt;"",Q268&lt;&gt;"",R268&lt;&gt;"",S268&lt;&gt;""),"click_id",IF(W268&lt;&gt;"","signal_id",IF(OR(K268&lt;&gt;"",L268&lt;&gt;"",M268&lt;&gt;""),"utm",IF(J268&lt;&gt;"","referrer",IF(T268&lt;&gt;"","selbstauskunft","unbekannt")))))))</x:f>
      </x:c>
      <x:c r="AC268" s="123" t="str">
        <x:f>IF(B268="","",IF(OR(T268="ChatGPT/KI-Suche",U268&lt;&gt;""),"Ja","Nein"))</x:f>
      </x:c>
      <x:c r="AD268" s="127" t="str">
        <x:f>IF(F268="","",DATE(YEAR(F268),MONTH(F268),1))</x:f>
      </x:c>
      <x:c r="AE268" s="123" t="str">
        <x:f>IF(B268="","",IF(G268="booking_start","Nicht zulässig",IF(OR(C268="",F268="",G268=""),"Prüfen",IF(COUNTIFS($A$7:$A$306,A268,$B$7:$B$306,B268)&gt;1,"Lead-ID prüfen","Bereit"))))</x:f>
      </x:c>
      <x:c r="AF268" s="123" t="str">
        <x:f>IF(B268="","",ROW()-6)</x:f>
      </x:c>
    </x:row>
    <x:row r="269" ht="22.5" customHeight="1">
      <x:c r="A269" s="61" t="str">
        <x:v>Eigene Daten</x:v>
      </x:c>
      <x:c r="B269" s="58"/>
      <x:c r="C269" s="58"/>
      <x:c r="D269" s="58"/>
      <x:c r="E269" s="58"/>
      <x:c r="F269" s="125"/>
      <x:c r="G269" s="58"/>
      <x:c r="H269" s="58"/>
      <x:c r="I269" s="58"/>
      <x:c r="J269" s="58"/>
      <x:c r="K269" s="58"/>
      <x:c r="L269" s="58"/>
      <x:c r="M269" s="58"/>
      <x:c r="N269" s="58"/>
      <x:c r="O269" s="58"/>
      <x:c r="P269" s="58"/>
      <x:c r="Q269" s="58"/>
      <x:c r="R269" s="58"/>
      <x:c r="S269" s="58"/>
      <x:c r="T269" s="58"/>
      <x:c r="U269" s="58"/>
      <x:c r="V269" s="58"/>
      <x:c r="W269" s="58"/>
      <x:c r="X269" s="58"/>
      <x:c r="Y269" s="58"/>
      <x:c r="Z269" s="123" t="str">
        <x:f>IF(B269="","",IF(X269&lt;&gt;"",X269,IF(OR(P269&lt;&gt;"",Q269&lt;&gt;"",R269&lt;&gt;""),"Google Ads",IF(S269&lt;&gt;"","Microsoft Ads",IF(W269&lt;&gt;"",IFERROR(INDEX('MESSPLAN'!$E$7:$E$106,MATCH(W269,'MESSPLAN'!$C$7:$C$106,0)),"Direct/Unbekannt"),IF(K269&lt;&gt;"",K269,IF(J269&lt;&gt;"",J269,IF(T269&lt;&gt;"",T269,"Direct/Unbekannt"))))))))</x:f>
      </x:c>
      <x:c r="AA269" s="123" t="str">
        <x:f>IF(B269="","",IF(W269&lt;&gt;"",IFERROR(INDEX('MESSPLAN'!$D$7:$D$106,MATCH(W269,'MESSPLAN'!$C$7:$C$106,0)),"Sonstige"),IF(OR(Z269="Google Ads",Z269="Google Organic",Z269="Google Maps"),"Google",IF(OR(U269&lt;&gt;"",T269="ChatGPT/KI-Suche"),"KI","Sonstige"))))</x:f>
      </x:c>
      <x:c r="AB269" s="123" t="str">
        <x:f>IF(B269="","",IF(X269&lt;&gt;"","manuell",IF(OR(P269&lt;&gt;"",Q269&lt;&gt;"",R269&lt;&gt;"",S269&lt;&gt;""),"click_id",IF(W269&lt;&gt;"","signal_id",IF(OR(K269&lt;&gt;"",L269&lt;&gt;"",M269&lt;&gt;""),"utm",IF(J269&lt;&gt;"","referrer",IF(T269&lt;&gt;"","selbstauskunft","unbekannt")))))))</x:f>
      </x:c>
      <x:c r="AC269" s="123" t="str">
        <x:f>IF(B269="","",IF(OR(T269="ChatGPT/KI-Suche",U269&lt;&gt;""),"Ja","Nein"))</x:f>
      </x:c>
      <x:c r="AD269" s="127" t="str">
        <x:f>IF(F269="","",DATE(YEAR(F269),MONTH(F269),1))</x:f>
      </x:c>
      <x:c r="AE269" s="123" t="str">
        <x:f>IF(B269="","",IF(G269="booking_start","Nicht zulässig",IF(OR(C269="",F269="",G269=""),"Prüfen",IF(COUNTIFS($A$7:$A$306,A269,$B$7:$B$306,B269)&gt;1,"Lead-ID prüfen","Bereit"))))</x:f>
      </x:c>
      <x:c r="AF269" s="123" t="str">
        <x:f>IF(B269="","",ROW()-6)</x:f>
      </x:c>
    </x:row>
    <x:row r="270" ht="22.5" customHeight="1">
      <x:c r="A270" s="61" t="str">
        <x:v>Eigene Daten</x:v>
      </x:c>
      <x:c r="B270" s="58"/>
      <x:c r="C270" s="58"/>
      <x:c r="D270" s="58"/>
      <x:c r="E270" s="58"/>
      <x:c r="F270" s="125"/>
      <x:c r="G270" s="58"/>
      <x:c r="H270" s="58"/>
      <x:c r="I270" s="58"/>
      <x:c r="J270" s="58"/>
      <x:c r="K270" s="58"/>
      <x:c r="L270" s="58"/>
      <x:c r="M270" s="58"/>
      <x:c r="N270" s="58"/>
      <x:c r="O270" s="58"/>
      <x:c r="P270" s="58"/>
      <x:c r="Q270" s="58"/>
      <x:c r="R270" s="58"/>
      <x:c r="S270" s="58"/>
      <x:c r="T270" s="58"/>
      <x:c r="U270" s="58"/>
      <x:c r="V270" s="58"/>
      <x:c r="W270" s="58"/>
      <x:c r="X270" s="58"/>
      <x:c r="Y270" s="58"/>
      <x:c r="Z270" s="123" t="str">
        <x:f>IF(B270="","",IF(X270&lt;&gt;"",X270,IF(OR(P270&lt;&gt;"",Q270&lt;&gt;"",R270&lt;&gt;""),"Google Ads",IF(S270&lt;&gt;"","Microsoft Ads",IF(W270&lt;&gt;"",IFERROR(INDEX('MESSPLAN'!$E$7:$E$106,MATCH(W270,'MESSPLAN'!$C$7:$C$106,0)),"Direct/Unbekannt"),IF(K270&lt;&gt;"",K270,IF(J270&lt;&gt;"",J270,IF(T270&lt;&gt;"",T270,"Direct/Unbekannt"))))))))</x:f>
      </x:c>
      <x:c r="AA270" s="123" t="str">
        <x:f>IF(B270="","",IF(W270&lt;&gt;"",IFERROR(INDEX('MESSPLAN'!$D$7:$D$106,MATCH(W270,'MESSPLAN'!$C$7:$C$106,0)),"Sonstige"),IF(OR(Z270="Google Ads",Z270="Google Organic",Z270="Google Maps"),"Google",IF(OR(U270&lt;&gt;"",T270="ChatGPT/KI-Suche"),"KI","Sonstige"))))</x:f>
      </x:c>
      <x:c r="AB270" s="123" t="str">
        <x:f>IF(B270="","",IF(X270&lt;&gt;"","manuell",IF(OR(P270&lt;&gt;"",Q270&lt;&gt;"",R270&lt;&gt;"",S270&lt;&gt;""),"click_id",IF(W270&lt;&gt;"","signal_id",IF(OR(K270&lt;&gt;"",L270&lt;&gt;"",M270&lt;&gt;""),"utm",IF(J270&lt;&gt;"","referrer",IF(T270&lt;&gt;"","selbstauskunft","unbekannt")))))))</x:f>
      </x:c>
      <x:c r="AC270" s="123" t="str">
        <x:f>IF(B270="","",IF(OR(T270="ChatGPT/KI-Suche",U270&lt;&gt;""),"Ja","Nein"))</x:f>
      </x:c>
      <x:c r="AD270" s="127" t="str">
        <x:f>IF(F270="","",DATE(YEAR(F270),MONTH(F270),1))</x:f>
      </x:c>
      <x:c r="AE270" s="123" t="str">
        <x:f>IF(B270="","",IF(G270="booking_start","Nicht zulässig",IF(OR(C270="",F270="",G270=""),"Prüfen",IF(COUNTIFS($A$7:$A$306,A270,$B$7:$B$306,B270)&gt;1,"Lead-ID prüfen","Bereit"))))</x:f>
      </x:c>
      <x:c r="AF270" s="123" t="str">
        <x:f>IF(B270="","",ROW()-6)</x:f>
      </x:c>
    </x:row>
    <x:row r="271" ht="22.5" customHeight="1">
      <x:c r="A271" s="61" t="str">
        <x:v>Eigene Daten</x:v>
      </x:c>
      <x:c r="B271" s="58"/>
      <x:c r="C271" s="58"/>
      <x:c r="D271" s="58"/>
      <x:c r="E271" s="58"/>
      <x:c r="F271" s="125"/>
      <x:c r="G271" s="58"/>
      <x:c r="H271" s="58"/>
      <x:c r="I271" s="58"/>
      <x:c r="J271" s="58"/>
      <x:c r="K271" s="58"/>
      <x:c r="L271" s="58"/>
      <x:c r="M271" s="58"/>
      <x:c r="N271" s="58"/>
      <x:c r="O271" s="58"/>
      <x:c r="P271" s="58"/>
      <x:c r="Q271" s="58"/>
      <x:c r="R271" s="58"/>
      <x:c r="S271" s="58"/>
      <x:c r="T271" s="58"/>
      <x:c r="U271" s="58"/>
      <x:c r="V271" s="58"/>
      <x:c r="W271" s="58"/>
      <x:c r="X271" s="58"/>
      <x:c r="Y271" s="58"/>
      <x:c r="Z271" s="123" t="str">
        <x:f>IF(B271="","",IF(X271&lt;&gt;"",X271,IF(OR(P271&lt;&gt;"",Q271&lt;&gt;"",R271&lt;&gt;""),"Google Ads",IF(S271&lt;&gt;"","Microsoft Ads",IF(W271&lt;&gt;"",IFERROR(INDEX('MESSPLAN'!$E$7:$E$106,MATCH(W271,'MESSPLAN'!$C$7:$C$106,0)),"Direct/Unbekannt"),IF(K271&lt;&gt;"",K271,IF(J271&lt;&gt;"",J271,IF(T271&lt;&gt;"",T271,"Direct/Unbekannt"))))))))</x:f>
      </x:c>
      <x:c r="AA271" s="123" t="str">
        <x:f>IF(B271="","",IF(W271&lt;&gt;"",IFERROR(INDEX('MESSPLAN'!$D$7:$D$106,MATCH(W271,'MESSPLAN'!$C$7:$C$106,0)),"Sonstige"),IF(OR(Z271="Google Ads",Z271="Google Organic",Z271="Google Maps"),"Google",IF(OR(U271&lt;&gt;"",T271="ChatGPT/KI-Suche"),"KI","Sonstige"))))</x:f>
      </x:c>
      <x:c r="AB271" s="123" t="str">
        <x:f>IF(B271="","",IF(X271&lt;&gt;"","manuell",IF(OR(P271&lt;&gt;"",Q271&lt;&gt;"",R271&lt;&gt;"",S271&lt;&gt;""),"click_id",IF(W271&lt;&gt;"","signal_id",IF(OR(K271&lt;&gt;"",L271&lt;&gt;"",M271&lt;&gt;""),"utm",IF(J271&lt;&gt;"","referrer",IF(T271&lt;&gt;"","selbstauskunft","unbekannt")))))))</x:f>
      </x:c>
      <x:c r="AC271" s="123" t="str">
        <x:f>IF(B271="","",IF(OR(T271="ChatGPT/KI-Suche",U271&lt;&gt;""),"Ja","Nein"))</x:f>
      </x:c>
      <x:c r="AD271" s="127" t="str">
        <x:f>IF(F271="","",DATE(YEAR(F271),MONTH(F271),1))</x:f>
      </x:c>
      <x:c r="AE271" s="123" t="str">
        <x:f>IF(B271="","",IF(G271="booking_start","Nicht zulässig",IF(OR(C271="",F271="",G271=""),"Prüfen",IF(COUNTIFS($A$7:$A$306,A271,$B$7:$B$306,B271)&gt;1,"Lead-ID prüfen","Bereit"))))</x:f>
      </x:c>
      <x:c r="AF271" s="123" t="str">
        <x:f>IF(B271="","",ROW()-6)</x:f>
      </x:c>
    </x:row>
    <x:row r="272" ht="22.5" customHeight="1">
      <x:c r="A272" s="61" t="str">
        <x:v>Eigene Daten</x:v>
      </x:c>
      <x:c r="B272" s="58"/>
      <x:c r="C272" s="58"/>
      <x:c r="D272" s="58"/>
      <x:c r="E272" s="58"/>
      <x:c r="F272" s="125"/>
      <x:c r="G272" s="58"/>
      <x:c r="H272" s="58"/>
      <x:c r="I272" s="58"/>
      <x:c r="J272" s="58"/>
      <x:c r="K272" s="58"/>
      <x:c r="L272" s="58"/>
      <x:c r="M272" s="58"/>
      <x:c r="N272" s="58"/>
      <x:c r="O272" s="58"/>
      <x:c r="P272" s="58"/>
      <x:c r="Q272" s="58"/>
      <x:c r="R272" s="58"/>
      <x:c r="S272" s="58"/>
      <x:c r="T272" s="58"/>
      <x:c r="U272" s="58"/>
      <x:c r="V272" s="58"/>
      <x:c r="W272" s="58"/>
      <x:c r="X272" s="58"/>
      <x:c r="Y272" s="58"/>
      <x:c r="Z272" s="123" t="str">
        <x:f>IF(B272="","",IF(X272&lt;&gt;"",X272,IF(OR(P272&lt;&gt;"",Q272&lt;&gt;"",R272&lt;&gt;""),"Google Ads",IF(S272&lt;&gt;"","Microsoft Ads",IF(W272&lt;&gt;"",IFERROR(INDEX('MESSPLAN'!$E$7:$E$106,MATCH(W272,'MESSPLAN'!$C$7:$C$106,0)),"Direct/Unbekannt"),IF(K272&lt;&gt;"",K272,IF(J272&lt;&gt;"",J272,IF(T272&lt;&gt;"",T272,"Direct/Unbekannt"))))))))</x:f>
      </x:c>
      <x:c r="AA272" s="123" t="str">
        <x:f>IF(B272="","",IF(W272&lt;&gt;"",IFERROR(INDEX('MESSPLAN'!$D$7:$D$106,MATCH(W272,'MESSPLAN'!$C$7:$C$106,0)),"Sonstige"),IF(OR(Z272="Google Ads",Z272="Google Organic",Z272="Google Maps"),"Google",IF(OR(U272&lt;&gt;"",T272="ChatGPT/KI-Suche"),"KI","Sonstige"))))</x:f>
      </x:c>
      <x:c r="AB272" s="123" t="str">
        <x:f>IF(B272="","",IF(X272&lt;&gt;"","manuell",IF(OR(P272&lt;&gt;"",Q272&lt;&gt;"",R272&lt;&gt;"",S272&lt;&gt;""),"click_id",IF(W272&lt;&gt;"","signal_id",IF(OR(K272&lt;&gt;"",L272&lt;&gt;"",M272&lt;&gt;""),"utm",IF(J272&lt;&gt;"","referrer",IF(T272&lt;&gt;"","selbstauskunft","unbekannt")))))))</x:f>
      </x:c>
      <x:c r="AC272" s="123" t="str">
        <x:f>IF(B272="","",IF(OR(T272="ChatGPT/KI-Suche",U272&lt;&gt;""),"Ja","Nein"))</x:f>
      </x:c>
      <x:c r="AD272" s="127" t="str">
        <x:f>IF(F272="","",DATE(YEAR(F272),MONTH(F272),1))</x:f>
      </x:c>
      <x:c r="AE272" s="123" t="str">
        <x:f>IF(B272="","",IF(G272="booking_start","Nicht zulässig",IF(OR(C272="",F272="",G272=""),"Prüfen",IF(COUNTIFS($A$7:$A$306,A272,$B$7:$B$306,B272)&gt;1,"Lead-ID prüfen","Bereit"))))</x:f>
      </x:c>
      <x:c r="AF272" s="123" t="str">
        <x:f>IF(B272="","",ROW()-6)</x:f>
      </x:c>
    </x:row>
    <x:row r="273" ht="22.5" customHeight="1">
      <x:c r="A273" s="61" t="str">
        <x:v>Eigene Daten</x:v>
      </x:c>
      <x:c r="B273" s="58"/>
      <x:c r="C273" s="58"/>
      <x:c r="D273" s="58"/>
      <x:c r="E273" s="58"/>
      <x:c r="F273" s="125"/>
      <x:c r="G273" s="58"/>
      <x:c r="H273" s="58"/>
      <x:c r="I273" s="58"/>
      <x:c r="J273" s="58"/>
      <x:c r="K273" s="58"/>
      <x:c r="L273" s="58"/>
      <x:c r="M273" s="58"/>
      <x:c r="N273" s="58"/>
      <x:c r="O273" s="58"/>
      <x:c r="P273" s="58"/>
      <x:c r="Q273" s="58"/>
      <x:c r="R273" s="58"/>
      <x:c r="S273" s="58"/>
      <x:c r="T273" s="58"/>
      <x:c r="U273" s="58"/>
      <x:c r="V273" s="58"/>
      <x:c r="W273" s="58"/>
      <x:c r="X273" s="58"/>
      <x:c r="Y273" s="58"/>
      <x:c r="Z273" s="123" t="str">
        <x:f>IF(B273="","",IF(X273&lt;&gt;"",X273,IF(OR(P273&lt;&gt;"",Q273&lt;&gt;"",R273&lt;&gt;""),"Google Ads",IF(S273&lt;&gt;"","Microsoft Ads",IF(W273&lt;&gt;"",IFERROR(INDEX('MESSPLAN'!$E$7:$E$106,MATCH(W273,'MESSPLAN'!$C$7:$C$106,0)),"Direct/Unbekannt"),IF(K273&lt;&gt;"",K273,IF(J273&lt;&gt;"",J273,IF(T273&lt;&gt;"",T273,"Direct/Unbekannt"))))))))</x:f>
      </x:c>
      <x:c r="AA273" s="123" t="str">
        <x:f>IF(B273="","",IF(W273&lt;&gt;"",IFERROR(INDEX('MESSPLAN'!$D$7:$D$106,MATCH(W273,'MESSPLAN'!$C$7:$C$106,0)),"Sonstige"),IF(OR(Z273="Google Ads",Z273="Google Organic",Z273="Google Maps"),"Google",IF(OR(U273&lt;&gt;"",T273="ChatGPT/KI-Suche"),"KI","Sonstige"))))</x:f>
      </x:c>
      <x:c r="AB273" s="123" t="str">
        <x:f>IF(B273="","",IF(X273&lt;&gt;"","manuell",IF(OR(P273&lt;&gt;"",Q273&lt;&gt;"",R273&lt;&gt;"",S273&lt;&gt;""),"click_id",IF(W273&lt;&gt;"","signal_id",IF(OR(K273&lt;&gt;"",L273&lt;&gt;"",M273&lt;&gt;""),"utm",IF(J273&lt;&gt;"","referrer",IF(T273&lt;&gt;"","selbstauskunft","unbekannt")))))))</x:f>
      </x:c>
      <x:c r="AC273" s="123" t="str">
        <x:f>IF(B273="","",IF(OR(T273="ChatGPT/KI-Suche",U273&lt;&gt;""),"Ja","Nein"))</x:f>
      </x:c>
      <x:c r="AD273" s="127" t="str">
        <x:f>IF(F273="","",DATE(YEAR(F273),MONTH(F273),1))</x:f>
      </x:c>
      <x:c r="AE273" s="123" t="str">
        <x:f>IF(B273="","",IF(G273="booking_start","Nicht zulässig",IF(OR(C273="",F273="",G273=""),"Prüfen",IF(COUNTIFS($A$7:$A$306,A273,$B$7:$B$306,B273)&gt;1,"Lead-ID prüfen","Bereit"))))</x:f>
      </x:c>
      <x:c r="AF273" s="123" t="str">
        <x:f>IF(B273="","",ROW()-6)</x:f>
      </x:c>
    </x:row>
    <x:row r="274" ht="22.5" customHeight="1">
      <x:c r="A274" s="61" t="str">
        <x:v>Eigene Daten</x:v>
      </x:c>
      <x:c r="B274" s="58"/>
      <x:c r="C274" s="58"/>
      <x:c r="D274" s="58"/>
      <x:c r="E274" s="58"/>
      <x:c r="F274" s="125"/>
      <x:c r="G274" s="58"/>
      <x:c r="H274" s="58"/>
      <x:c r="I274" s="58"/>
      <x:c r="J274" s="58"/>
      <x:c r="K274" s="58"/>
      <x:c r="L274" s="58"/>
      <x:c r="M274" s="58"/>
      <x:c r="N274" s="58"/>
      <x:c r="O274" s="58"/>
      <x:c r="P274" s="58"/>
      <x:c r="Q274" s="58"/>
      <x:c r="R274" s="58"/>
      <x:c r="S274" s="58"/>
      <x:c r="T274" s="58"/>
      <x:c r="U274" s="58"/>
      <x:c r="V274" s="58"/>
      <x:c r="W274" s="58"/>
      <x:c r="X274" s="58"/>
      <x:c r="Y274" s="58"/>
      <x:c r="Z274" s="123" t="str">
        <x:f>IF(B274="","",IF(X274&lt;&gt;"",X274,IF(OR(P274&lt;&gt;"",Q274&lt;&gt;"",R274&lt;&gt;""),"Google Ads",IF(S274&lt;&gt;"","Microsoft Ads",IF(W274&lt;&gt;"",IFERROR(INDEX('MESSPLAN'!$E$7:$E$106,MATCH(W274,'MESSPLAN'!$C$7:$C$106,0)),"Direct/Unbekannt"),IF(K274&lt;&gt;"",K274,IF(J274&lt;&gt;"",J274,IF(T274&lt;&gt;"",T274,"Direct/Unbekannt"))))))))</x:f>
      </x:c>
      <x:c r="AA274" s="123" t="str">
        <x:f>IF(B274="","",IF(W274&lt;&gt;"",IFERROR(INDEX('MESSPLAN'!$D$7:$D$106,MATCH(W274,'MESSPLAN'!$C$7:$C$106,0)),"Sonstige"),IF(OR(Z274="Google Ads",Z274="Google Organic",Z274="Google Maps"),"Google",IF(OR(U274&lt;&gt;"",T274="ChatGPT/KI-Suche"),"KI","Sonstige"))))</x:f>
      </x:c>
      <x:c r="AB274" s="123" t="str">
        <x:f>IF(B274="","",IF(X274&lt;&gt;"","manuell",IF(OR(P274&lt;&gt;"",Q274&lt;&gt;"",R274&lt;&gt;"",S274&lt;&gt;""),"click_id",IF(W274&lt;&gt;"","signal_id",IF(OR(K274&lt;&gt;"",L274&lt;&gt;"",M274&lt;&gt;""),"utm",IF(J274&lt;&gt;"","referrer",IF(T274&lt;&gt;"","selbstauskunft","unbekannt")))))))</x:f>
      </x:c>
      <x:c r="AC274" s="123" t="str">
        <x:f>IF(B274="","",IF(OR(T274="ChatGPT/KI-Suche",U274&lt;&gt;""),"Ja","Nein"))</x:f>
      </x:c>
      <x:c r="AD274" s="127" t="str">
        <x:f>IF(F274="","",DATE(YEAR(F274),MONTH(F274),1))</x:f>
      </x:c>
      <x:c r="AE274" s="123" t="str">
        <x:f>IF(B274="","",IF(G274="booking_start","Nicht zulässig",IF(OR(C274="",F274="",G274=""),"Prüfen",IF(COUNTIFS($A$7:$A$306,A274,$B$7:$B$306,B274)&gt;1,"Lead-ID prüfen","Bereit"))))</x:f>
      </x:c>
      <x:c r="AF274" s="123" t="str">
        <x:f>IF(B274="","",ROW()-6)</x:f>
      </x:c>
    </x:row>
    <x:row r="275" ht="22.5" customHeight="1">
      <x:c r="A275" s="61" t="str">
        <x:v>Eigene Daten</x:v>
      </x:c>
      <x:c r="B275" s="58"/>
      <x:c r="C275" s="58"/>
      <x:c r="D275" s="58"/>
      <x:c r="E275" s="58"/>
      <x:c r="F275" s="125"/>
      <x:c r="G275" s="58"/>
      <x:c r="H275" s="58"/>
      <x:c r="I275" s="58"/>
      <x:c r="J275" s="58"/>
      <x:c r="K275" s="58"/>
      <x:c r="L275" s="58"/>
      <x:c r="M275" s="58"/>
      <x:c r="N275" s="58"/>
      <x:c r="O275" s="58"/>
      <x:c r="P275" s="58"/>
      <x:c r="Q275" s="58"/>
      <x:c r="R275" s="58"/>
      <x:c r="S275" s="58"/>
      <x:c r="T275" s="58"/>
      <x:c r="U275" s="58"/>
      <x:c r="V275" s="58"/>
      <x:c r="W275" s="58"/>
      <x:c r="X275" s="58"/>
      <x:c r="Y275" s="58"/>
      <x:c r="Z275" s="123" t="str">
        <x:f>IF(B275="","",IF(X275&lt;&gt;"",X275,IF(OR(P275&lt;&gt;"",Q275&lt;&gt;"",R275&lt;&gt;""),"Google Ads",IF(S275&lt;&gt;"","Microsoft Ads",IF(W275&lt;&gt;"",IFERROR(INDEX('MESSPLAN'!$E$7:$E$106,MATCH(W275,'MESSPLAN'!$C$7:$C$106,0)),"Direct/Unbekannt"),IF(K275&lt;&gt;"",K275,IF(J275&lt;&gt;"",J275,IF(T275&lt;&gt;"",T275,"Direct/Unbekannt"))))))))</x:f>
      </x:c>
      <x:c r="AA275" s="123" t="str">
        <x:f>IF(B275="","",IF(W275&lt;&gt;"",IFERROR(INDEX('MESSPLAN'!$D$7:$D$106,MATCH(W275,'MESSPLAN'!$C$7:$C$106,0)),"Sonstige"),IF(OR(Z275="Google Ads",Z275="Google Organic",Z275="Google Maps"),"Google",IF(OR(U275&lt;&gt;"",T275="ChatGPT/KI-Suche"),"KI","Sonstige"))))</x:f>
      </x:c>
      <x:c r="AB275" s="123" t="str">
        <x:f>IF(B275="","",IF(X275&lt;&gt;"","manuell",IF(OR(P275&lt;&gt;"",Q275&lt;&gt;"",R275&lt;&gt;"",S275&lt;&gt;""),"click_id",IF(W275&lt;&gt;"","signal_id",IF(OR(K275&lt;&gt;"",L275&lt;&gt;"",M275&lt;&gt;""),"utm",IF(J275&lt;&gt;"","referrer",IF(T275&lt;&gt;"","selbstauskunft","unbekannt")))))))</x:f>
      </x:c>
      <x:c r="AC275" s="123" t="str">
        <x:f>IF(B275="","",IF(OR(T275="ChatGPT/KI-Suche",U275&lt;&gt;""),"Ja","Nein"))</x:f>
      </x:c>
      <x:c r="AD275" s="127" t="str">
        <x:f>IF(F275="","",DATE(YEAR(F275),MONTH(F275),1))</x:f>
      </x:c>
      <x:c r="AE275" s="123" t="str">
        <x:f>IF(B275="","",IF(G275="booking_start","Nicht zulässig",IF(OR(C275="",F275="",G275=""),"Prüfen",IF(COUNTIFS($A$7:$A$306,A275,$B$7:$B$306,B275)&gt;1,"Lead-ID prüfen","Bereit"))))</x:f>
      </x:c>
      <x:c r="AF275" s="123" t="str">
        <x:f>IF(B275="","",ROW()-6)</x:f>
      </x:c>
    </x:row>
    <x:row r="276" ht="22.5" customHeight="1">
      <x:c r="A276" s="61" t="str">
        <x:v>Eigene Daten</x:v>
      </x:c>
      <x:c r="B276" s="58"/>
      <x:c r="C276" s="58"/>
      <x:c r="D276" s="58"/>
      <x:c r="E276" s="58"/>
      <x:c r="F276" s="125"/>
      <x:c r="G276" s="58"/>
      <x:c r="H276" s="58"/>
      <x:c r="I276" s="58"/>
      <x:c r="J276" s="58"/>
      <x:c r="K276" s="58"/>
      <x:c r="L276" s="58"/>
      <x:c r="M276" s="58"/>
      <x:c r="N276" s="58"/>
      <x:c r="O276" s="58"/>
      <x:c r="P276" s="58"/>
      <x:c r="Q276" s="58"/>
      <x:c r="R276" s="58"/>
      <x:c r="S276" s="58"/>
      <x:c r="T276" s="58"/>
      <x:c r="U276" s="58"/>
      <x:c r="V276" s="58"/>
      <x:c r="W276" s="58"/>
      <x:c r="X276" s="58"/>
      <x:c r="Y276" s="58"/>
      <x:c r="Z276" s="123" t="str">
        <x:f>IF(B276="","",IF(X276&lt;&gt;"",X276,IF(OR(P276&lt;&gt;"",Q276&lt;&gt;"",R276&lt;&gt;""),"Google Ads",IF(S276&lt;&gt;"","Microsoft Ads",IF(W276&lt;&gt;"",IFERROR(INDEX('MESSPLAN'!$E$7:$E$106,MATCH(W276,'MESSPLAN'!$C$7:$C$106,0)),"Direct/Unbekannt"),IF(K276&lt;&gt;"",K276,IF(J276&lt;&gt;"",J276,IF(T276&lt;&gt;"",T276,"Direct/Unbekannt"))))))))</x:f>
      </x:c>
      <x:c r="AA276" s="123" t="str">
        <x:f>IF(B276="","",IF(W276&lt;&gt;"",IFERROR(INDEX('MESSPLAN'!$D$7:$D$106,MATCH(W276,'MESSPLAN'!$C$7:$C$106,0)),"Sonstige"),IF(OR(Z276="Google Ads",Z276="Google Organic",Z276="Google Maps"),"Google",IF(OR(U276&lt;&gt;"",T276="ChatGPT/KI-Suche"),"KI","Sonstige"))))</x:f>
      </x:c>
      <x:c r="AB276" s="123" t="str">
        <x:f>IF(B276="","",IF(X276&lt;&gt;"","manuell",IF(OR(P276&lt;&gt;"",Q276&lt;&gt;"",R276&lt;&gt;"",S276&lt;&gt;""),"click_id",IF(W276&lt;&gt;"","signal_id",IF(OR(K276&lt;&gt;"",L276&lt;&gt;"",M276&lt;&gt;""),"utm",IF(J276&lt;&gt;"","referrer",IF(T276&lt;&gt;"","selbstauskunft","unbekannt")))))))</x:f>
      </x:c>
      <x:c r="AC276" s="123" t="str">
        <x:f>IF(B276="","",IF(OR(T276="ChatGPT/KI-Suche",U276&lt;&gt;""),"Ja","Nein"))</x:f>
      </x:c>
      <x:c r="AD276" s="127" t="str">
        <x:f>IF(F276="","",DATE(YEAR(F276),MONTH(F276),1))</x:f>
      </x:c>
      <x:c r="AE276" s="123" t="str">
        <x:f>IF(B276="","",IF(G276="booking_start","Nicht zulässig",IF(OR(C276="",F276="",G276=""),"Prüfen",IF(COUNTIFS($A$7:$A$306,A276,$B$7:$B$306,B276)&gt;1,"Lead-ID prüfen","Bereit"))))</x:f>
      </x:c>
      <x:c r="AF276" s="123" t="str">
        <x:f>IF(B276="","",ROW()-6)</x:f>
      </x:c>
    </x:row>
    <x:row r="277" ht="22.5" customHeight="1">
      <x:c r="A277" s="61" t="str">
        <x:v>Eigene Daten</x:v>
      </x:c>
      <x:c r="B277" s="58"/>
      <x:c r="C277" s="58"/>
      <x:c r="D277" s="58"/>
      <x:c r="E277" s="58"/>
      <x:c r="F277" s="125"/>
      <x:c r="G277" s="58"/>
      <x:c r="H277" s="58"/>
      <x:c r="I277" s="58"/>
      <x:c r="J277" s="58"/>
      <x:c r="K277" s="58"/>
      <x:c r="L277" s="58"/>
      <x:c r="M277" s="58"/>
      <x:c r="N277" s="58"/>
      <x:c r="O277" s="58"/>
      <x:c r="P277" s="58"/>
      <x:c r="Q277" s="58"/>
      <x:c r="R277" s="58"/>
      <x:c r="S277" s="58"/>
      <x:c r="T277" s="58"/>
      <x:c r="U277" s="58"/>
      <x:c r="V277" s="58"/>
      <x:c r="W277" s="58"/>
      <x:c r="X277" s="58"/>
      <x:c r="Y277" s="58"/>
      <x:c r="Z277" s="123" t="str">
        <x:f>IF(B277="","",IF(X277&lt;&gt;"",X277,IF(OR(P277&lt;&gt;"",Q277&lt;&gt;"",R277&lt;&gt;""),"Google Ads",IF(S277&lt;&gt;"","Microsoft Ads",IF(W277&lt;&gt;"",IFERROR(INDEX('MESSPLAN'!$E$7:$E$106,MATCH(W277,'MESSPLAN'!$C$7:$C$106,0)),"Direct/Unbekannt"),IF(K277&lt;&gt;"",K277,IF(J277&lt;&gt;"",J277,IF(T277&lt;&gt;"",T277,"Direct/Unbekannt"))))))))</x:f>
      </x:c>
      <x:c r="AA277" s="123" t="str">
        <x:f>IF(B277="","",IF(W277&lt;&gt;"",IFERROR(INDEX('MESSPLAN'!$D$7:$D$106,MATCH(W277,'MESSPLAN'!$C$7:$C$106,0)),"Sonstige"),IF(OR(Z277="Google Ads",Z277="Google Organic",Z277="Google Maps"),"Google",IF(OR(U277&lt;&gt;"",T277="ChatGPT/KI-Suche"),"KI","Sonstige"))))</x:f>
      </x:c>
      <x:c r="AB277" s="123" t="str">
        <x:f>IF(B277="","",IF(X277&lt;&gt;"","manuell",IF(OR(P277&lt;&gt;"",Q277&lt;&gt;"",R277&lt;&gt;"",S277&lt;&gt;""),"click_id",IF(W277&lt;&gt;"","signal_id",IF(OR(K277&lt;&gt;"",L277&lt;&gt;"",M277&lt;&gt;""),"utm",IF(J277&lt;&gt;"","referrer",IF(T277&lt;&gt;"","selbstauskunft","unbekannt")))))))</x:f>
      </x:c>
      <x:c r="AC277" s="123" t="str">
        <x:f>IF(B277="","",IF(OR(T277="ChatGPT/KI-Suche",U277&lt;&gt;""),"Ja","Nein"))</x:f>
      </x:c>
      <x:c r="AD277" s="127" t="str">
        <x:f>IF(F277="","",DATE(YEAR(F277),MONTH(F277),1))</x:f>
      </x:c>
      <x:c r="AE277" s="123" t="str">
        <x:f>IF(B277="","",IF(G277="booking_start","Nicht zulässig",IF(OR(C277="",F277="",G277=""),"Prüfen",IF(COUNTIFS($A$7:$A$306,A277,$B$7:$B$306,B277)&gt;1,"Lead-ID prüfen","Bereit"))))</x:f>
      </x:c>
      <x:c r="AF277" s="123" t="str">
        <x:f>IF(B277="","",ROW()-6)</x:f>
      </x:c>
    </x:row>
    <x:row r="278" ht="22.5" customHeight="1">
      <x:c r="A278" s="61" t="str">
        <x:v>Eigene Daten</x:v>
      </x:c>
      <x:c r="B278" s="58"/>
      <x:c r="C278" s="58"/>
      <x:c r="D278" s="58"/>
      <x:c r="E278" s="58"/>
      <x:c r="F278" s="125"/>
      <x:c r="G278" s="58"/>
      <x:c r="H278" s="58"/>
      <x:c r="I278" s="58"/>
      <x:c r="J278" s="58"/>
      <x:c r="K278" s="58"/>
      <x:c r="L278" s="58"/>
      <x:c r="M278" s="58"/>
      <x:c r="N278" s="58"/>
      <x:c r="O278" s="58"/>
      <x:c r="P278" s="58"/>
      <x:c r="Q278" s="58"/>
      <x:c r="R278" s="58"/>
      <x:c r="S278" s="58"/>
      <x:c r="T278" s="58"/>
      <x:c r="U278" s="58"/>
      <x:c r="V278" s="58"/>
      <x:c r="W278" s="58"/>
      <x:c r="X278" s="58"/>
      <x:c r="Y278" s="58"/>
      <x:c r="Z278" s="123" t="str">
        <x:f>IF(B278="","",IF(X278&lt;&gt;"",X278,IF(OR(P278&lt;&gt;"",Q278&lt;&gt;"",R278&lt;&gt;""),"Google Ads",IF(S278&lt;&gt;"","Microsoft Ads",IF(W278&lt;&gt;"",IFERROR(INDEX('MESSPLAN'!$E$7:$E$106,MATCH(W278,'MESSPLAN'!$C$7:$C$106,0)),"Direct/Unbekannt"),IF(K278&lt;&gt;"",K278,IF(J278&lt;&gt;"",J278,IF(T278&lt;&gt;"",T278,"Direct/Unbekannt"))))))))</x:f>
      </x:c>
      <x:c r="AA278" s="123" t="str">
        <x:f>IF(B278="","",IF(W278&lt;&gt;"",IFERROR(INDEX('MESSPLAN'!$D$7:$D$106,MATCH(W278,'MESSPLAN'!$C$7:$C$106,0)),"Sonstige"),IF(OR(Z278="Google Ads",Z278="Google Organic",Z278="Google Maps"),"Google",IF(OR(U278&lt;&gt;"",T278="ChatGPT/KI-Suche"),"KI","Sonstige"))))</x:f>
      </x:c>
      <x:c r="AB278" s="123" t="str">
        <x:f>IF(B278="","",IF(X278&lt;&gt;"","manuell",IF(OR(P278&lt;&gt;"",Q278&lt;&gt;"",R278&lt;&gt;"",S278&lt;&gt;""),"click_id",IF(W278&lt;&gt;"","signal_id",IF(OR(K278&lt;&gt;"",L278&lt;&gt;"",M278&lt;&gt;""),"utm",IF(J278&lt;&gt;"","referrer",IF(T278&lt;&gt;"","selbstauskunft","unbekannt")))))))</x:f>
      </x:c>
      <x:c r="AC278" s="123" t="str">
        <x:f>IF(B278="","",IF(OR(T278="ChatGPT/KI-Suche",U278&lt;&gt;""),"Ja","Nein"))</x:f>
      </x:c>
      <x:c r="AD278" s="127" t="str">
        <x:f>IF(F278="","",DATE(YEAR(F278),MONTH(F278),1))</x:f>
      </x:c>
      <x:c r="AE278" s="123" t="str">
        <x:f>IF(B278="","",IF(G278="booking_start","Nicht zulässig",IF(OR(C278="",F278="",G278=""),"Prüfen",IF(COUNTIFS($A$7:$A$306,A278,$B$7:$B$306,B278)&gt;1,"Lead-ID prüfen","Bereit"))))</x:f>
      </x:c>
      <x:c r="AF278" s="123" t="str">
        <x:f>IF(B278="","",ROW()-6)</x:f>
      </x:c>
    </x:row>
    <x:row r="279" ht="22.5" customHeight="1">
      <x:c r="A279" s="61" t="str">
        <x:v>Eigene Daten</x:v>
      </x:c>
      <x:c r="B279" s="58"/>
      <x:c r="C279" s="58"/>
      <x:c r="D279" s="58"/>
      <x:c r="E279" s="58"/>
      <x:c r="F279" s="125"/>
      <x:c r="G279" s="58"/>
      <x:c r="H279" s="58"/>
      <x:c r="I279" s="58"/>
      <x:c r="J279" s="58"/>
      <x:c r="K279" s="58"/>
      <x:c r="L279" s="58"/>
      <x:c r="M279" s="58"/>
      <x:c r="N279" s="58"/>
      <x:c r="O279" s="58"/>
      <x:c r="P279" s="58"/>
      <x:c r="Q279" s="58"/>
      <x:c r="R279" s="58"/>
      <x:c r="S279" s="58"/>
      <x:c r="T279" s="58"/>
      <x:c r="U279" s="58"/>
      <x:c r="V279" s="58"/>
      <x:c r="W279" s="58"/>
      <x:c r="X279" s="58"/>
      <x:c r="Y279" s="58"/>
      <x:c r="Z279" s="123" t="str">
        <x:f>IF(B279="","",IF(X279&lt;&gt;"",X279,IF(OR(P279&lt;&gt;"",Q279&lt;&gt;"",R279&lt;&gt;""),"Google Ads",IF(S279&lt;&gt;"","Microsoft Ads",IF(W279&lt;&gt;"",IFERROR(INDEX('MESSPLAN'!$E$7:$E$106,MATCH(W279,'MESSPLAN'!$C$7:$C$106,0)),"Direct/Unbekannt"),IF(K279&lt;&gt;"",K279,IF(J279&lt;&gt;"",J279,IF(T279&lt;&gt;"",T279,"Direct/Unbekannt"))))))))</x:f>
      </x:c>
      <x:c r="AA279" s="123" t="str">
        <x:f>IF(B279="","",IF(W279&lt;&gt;"",IFERROR(INDEX('MESSPLAN'!$D$7:$D$106,MATCH(W279,'MESSPLAN'!$C$7:$C$106,0)),"Sonstige"),IF(OR(Z279="Google Ads",Z279="Google Organic",Z279="Google Maps"),"Google",IF(OR(U279&lt;&gt;"",T279="ChatGPT/KI-Suche"),"KI","Sonstige"))))</x:f>
      </x:c>
      <x:c r="AB279" s="123" t="str">
        <x:f>IF(B279="","",IF(X279&lt;&gt;"","manuell",IF(OR(P279&lt;&gt;"",Q279&lt;&gt;"",R279&lt;&gt;"",S279&lt;&gt;""),"click_id",IF(W279&lt;&gt;"","signal_id",IF(OR(K279&lt;&gt;"",L279&lt;&gt;"",M279&lt;&gt;""),"utm",IF(J279&lt;&gt;"","referrer",IF(T279&lt;&gt;"","selbstauskunft","unbekannt")))))))</x:f>
      </x:c>
      <x:c r="AC279" s="123" t="str">
        <x:f>IF(B279="","",IF(OR(T279="ChatGPT/KI-Suche",U279&lt;&gt;""),"Ja","Nein"))</x:f>
      </x:c>
      <x:c r="AD279" s="127" t="str">
        <x:f>IF(F279="","",DATE(YEAR(F279),MONTH(F279),1))</x:f>
      </x:c>
      <x:c r="AE279" s="123" t="str">
        <x:f>IF(B279="","",IF(G279="booking_start","Nicht zulässig",IF(OR(C279="",F279="",G279=""),"Prüfen",IF(COUNTIFS($A$7:$A$306,A279,$B$7:$B$306,B279)&gt;1,"Lead-ID prüfen","Bereit"))))</x:f>
      </x:c>
      <x:c r="AF279" s="123" t="str">
        <x:f>IF(B279="","",ROW()-6)</x:f>
      </x:c>
    </x:row>
    <x:row r="280" ht="22.5" customHeight="1">
      <x:c r="A280" s="61" t="str">
        <x:v>Eigene Daten</x:v>
      </x:c>
      <x:c r="B280" s="58"/>
      <x:c r="C280" s="58"/>
      <x:c r="D280" s="58"/>
      <x:c r="E280" s="58"/>
      <x:c r="F280" s="125"/>
      <x:c r="G280" s="58"/>
      <x:c r="H280" s="58"/>
      <x:c r="I280" s="58"/>
      <x:c r="J280" s="58"/>
      <x:c r="K280" s="58"/>
      <x:c r="L280" s="58"/>
      <x:c r="M280" s="58"/>
      <x:c r="N280" s="58"/>
      <x:c r="O280" s="58"/>
      <x:c r="P280" s="58"/>
      <x:c r="Q280" s="58"/>
      <x:c r="R280" s="58"/>
      <x:c r="S280" s="58"/>
      <x:c r="T280" s="58"/>
      <x:c r="U280" s="58"/>
      <x:c r="V280" s="58"/>
      <x:c r="W280" s="58"/>
      <x:c r="X280" s="58"/>
      <x:c r="Y280" s="58"/>
      <x:c r="Z280" s="123" t="str">
        <x:f>IF(B280="","",IF(X280&lt;&gt;"",X280,IF(OR(P280&lt;&gt;"",Q280&lt;&gt;"",R280&lt;&gt;""),"Google Ads",IF(S280&lt;&gt;"","Microsoft Ads",IF(W280&lt;&gt;"",IFERROR(INDEX('MESSPLAN'!$E$7:$E$106,MATCH(W280,'MESSPLAN'!$C$7:$C$106,0)),"Direct/Unbekannt"),IF(K280&lt;&gt;"",K280,IF(J280&lt;&gt;"",J280,IF(T280&lt;&gt;"",T280,"Direct/Unbekannt"))))))))</x:f>
      </x:c>
      <x:c r="AA280" s="123" t="str">
        <x:f>IF(B280="","",IF(W280&lt;&gt;"",IFERROR(INDEX('MESSPLAN'!$D$7:$D$106,MATCH(W280,'MESSPLAN'!$C$7:$C$106,0)),"Sonstige"),IF(OR(Z280="Google Ads",Z280="Google Organic",Z280="Google Maps"),"Google",IF(OR(U280&lt;&gt;"",T280="ChatGPT/KI-Suche"),"KI","Sonstige"))))</x:f>
      </x:c>
      <x:c r="AB280" s="123" t="str">
        <x:f>IF(B280="","",IF(X280&lt;&gt;"","manuell",IF(OR(P280&lt;&gt;"",Q280&lt;&gt;"",R280&lt;&gt;"",S280&lt;&gt;""),"click_id",IF(W280&lt;&gt;"","signal_id",IF(OR(K280&lt;&gt;"",L280&lt;&gt;"",M280&lt;&gt;""),"utm",IF(J280&lt;&gt;"","referrer",IF(T280&lt;&gt;"","selbstauskunft","unbekannt")))))))</x:f>
      </x:c>
      <x:c r="AC280" s="123" t="str">
        <x:f>IF(B280="","",IF(OR(T280="ChatGPT/KI-Suche",U280&lt;&gt;""),"Ja","Nein"))</x:f>
      </x:c>
      <x:c r="AD280" s="127" t="str">
        <x:f>IF(F280="","",DATE(YEAR(F280),MONTH(F280),1))</x:f>
      </x:c>
      <x:c r="AE280" s="123" t="str">
        <x:f>IF(B280="","",IF(G280="booking_start","Nicht zulässig",IF(OR(C280="",F280="",G280=""),"Prüfen",IF(COUNTIFS($A$7:$A$306,A280,$B$7:$B$306,B280)&gt;1,"Lead-ID prüfen","Bereit"))))</x:f>
      </x:c>
      <x:c r="AF280" s="123" t="str">
        <x:f>IF(B280="","",ROW()-6)</x:f>
      </x:c>
    </x:row>
    <x:row r="281" ht="22.5" customHeight="1">
      <x:c r="A281" s="61" t="str">
        <x:v>Eigene Daten</x:v>
      </x:c>
      <x:c r="B281" s="58"/>
      <x:c r="C281" s="58"/>
      <x:c r="D281" s="58"/>
      <x:c r="E281" s="58"/>
      <x:c r="F281" s="125"/>
      <x:c r="G281" s="58"/>
      <x:c r="H281" s="58"/>
      <x:c r="I281" s="58"/>
      <x:c r="J281" s="58"/>
      <x:c r="K281" s="58"/>
      <x:c r="L281" s="58"/>
      <x:c r="M281" s="58"/>
      <x:c r="N281" s="58"/>
      <x:c r="O281" s="58"/>
      <x:c r="P281" s="58"/>
      <x:c r="Q281" s="58"/>
      <x:c r="R281" s="58"/>
      <x:c r="S281" s="58"/>
      <x:c r="T281" s="58"/>
      <x:c r="U281" s="58"/>
      <x:c r="V281" s="58"/>
      <x:c r="W281" s="58"/>
      <x:c r="X281" s="58"/>
      <x:c r="Y281" s="58"/>
      <x:c r="Z281" s="123" t="str">
        <x:f>IF(B281="","",IF(X281&lt;&gt;"",X281,IF(OR(P281&lt;&gt;"",Q281&lt;&gt;"",R281&lt;&gt;""),"Google Ads",IF(S281&lt;&gt;"","Microsoft Ads",IF(W281&lt;&gt;"",IFERROR(INDEX('MESSPLAN'!$E$7:$E$106,MATCH(W281,'MESSPLAN'!$C$7:$C$106,0)),"Direct/Unbekannt"),IF(K281&lt;&gt;"",K281,IF(J281&lt;&gt;"",J281,IF(T281&lt;&gt;"",T281,"Direct/Unbekannt"))))))))</x:f>
      </x:c>
      <x:c r="AA281" s="123" t="str">
        <x:f>IF(B281="","",IF(W281&lt;&gt;"",IFERROR(INDEX('MESSPLAN'!$D$7:$D$106,MATCH(W281,'MESSPLAN'!$C$7:$C$106,0)),"Sonstige"),IF(OR(Z281="Google Ads",Z281="Google Organic",Z281="Google Maps"),"Google",IF(OR(U281&lt;&gt;"",T281="ChatGPT/KI-Suche"),"KI","Sonstige"))))</x:f>
      </x:c>
      <x:c r="AB281" s="123" t="str">
        <x:f>IF(B281="","",IF(X281&lt;&gt;"","manuell",IF(OR(P281&lt;&gt;"",Q281&lt;&gt;"",R281&lt;&gt;"",S281&lt;&gt;""),"click_id",IF(W281&lt;&gt;"","signal_id",IF(OR(K281&lt;&gt;"",L281&lt;&gt;"",M281&lt;&gt;""),"utm",IF(J281&lt;&gt;"","referrer",IF(T281&lt;&gt;"","selbstauskunft","unbekannt")))))))</x:f>
      </x:c>
      <x:c r="AC281" s="123" t="str">
        <x:f>IF(B281="","",IF(OR(T281="ChatGPT/KI-Suche",U281&lt;&gt;""),"Ja","Nein"))</x:f>
      </x:c>
      <x:c r="AD281" s="127" t="str">
        <x:f>IF(F281="","",DATE(YEAR(F281),MONTH(F281),1))</x:f>
      </x:c>
      <x:c r="AE281" s="123" t="str">
        <x:f>IF(B281="","",IF(G281="booking_start","Nicht zulässig",IF(OR(C281="",F281="",G281=""),"Prüfen",IF(COUNTIFS($A$7:$A$306,A281,$B$7:$B$306,B281)&gt;1,"Lead-ID prüfen","Bereit"))))</x:f>
      </x:c>
      <x:c r="AF281" s="123" t="str">
        <x:f>IF(B281="","",ROW()-6)</x:f>
      </x:c>
    </x:row>
    <x:row r="282" ht="22.5" customHeight="1">
      <x:c r="A282" s="61" t="str">
        <x:v>Eigene Daten</x:v>
      </x:c>
      <x:c r="B282" s="58"/>
      <x:c r="C282" s="58"/>
      <x:c r="D282" s="58"/>
      <x:c r="E282" s="58"/>
      <x:c r="F282" s="125"/>
      <x:c r="G282" s="58"/>
      <x:c r="H282" s="58"/>
      <x:c r="I282" s="58"/>
      <x:c r="J282" s="58"/>
      <x:c r="K282" s="58"/>
      <x:c r="L282" s="58"/>
      <x:c r="M282" s="58"/>
      <x:c r="N282" s="58"/>
      <x:c r="O282" s="58"/>
      <x:c r="P282" s="58"/>
      <x:c r="Q282" s="58"/>
      <x:c r="R282" s="58"/>
      <x:c r="S282" s="58"/>
      <x:c r="T282" s="58"/>
      <x:c r="U282" s="58"/>
      <x:c r="V282" s="58"/>
      <x:c r="W282" s="58"/>
      <x:c r="X282" s="58"/>
      <x:c r="Y282" s="58"/>
      <x:c r="Z282" s="123" t="str">
        <x:f>IF(B282="","",IF(X282&lt;&gt;"",X282,IF(OR(P282&lt;&gt;"",Q282&lt;&gt;"",R282&lt;&gt;""),"Google Ads",IF(S282&lt;&gt;"","Microsoft Ads",IF(W282&lt;&gt;"",IFERROR(INDEX('MESSPLAN'!$E$7:$E$106,MATCH(W282,'MESSPLAN'!$C$7:$C$106,0)),"Direct/Unbekannt"),IF(K282&lt;&gt;"",K282,IF(J282&lt;&gt;"",J282,IF(T282&lt;&gt;"",T282,"Direct/Unbekannt"))))))))</x:f>
      </x:c>
      <x:c r="AA282" s="123" t="str">
        <x:f>IF(B282="","",IF(W282&lt;&gt;"",IFERROR(INDEX('MESSPLAN'!$D$7:$D$106,MATCH(W282,'MESSPLAN'!$C$7:$C$106,0)),"Sonstige"),IF(OR(Z282="Google Ads",Z282="Google Organic",Z282="Google Maps"),"Google",IF(OR(U282&lt;&gt;"",T282="ChatGPT/KI-Suche"),"KI","Sonstige"))))</x:f>
      </x:c>
      <x:c r="AB282" s="123" t="str">
        <x:f>IF(B282="","",IF(X282&lt;&gt;"","manuell",IF(OR(P282&lt;&gt;"",Q282&lt;&gt;"",R282&lt;&gt;"",S282&lt;&gt;""),"click_id",IF(W282&lt;&gt;"","signal_id",IF(OR(K282&lt;&gt;"",L282&lt;&gt;"",M282&lt;&gt;""),"utm",IF(J282&lt;&gt;"","referrer",IF(T282&lt;&gt;"","selbstauskunft","unbekannt")))))))</x:f>
      </x:c>
      <x:c r="AC282" s="123" t="str">
        <x:f>IF(B282="","",IF(OR(T282="ChatGPT/KI-Suche",U282&lt;&gt;""),"Ja","Nein"))</x:f>
      </x:c>
      <x:c r="AD282" s="127" t="str">
        <x:f>IF(F282="","",DATE(YEAR(F282),MONTH(F282),1))</x:f>
      </x:c>
      <x:c r="AE282" s="123" t="str">
        <x:f>IF(B282="","",IF(G282="booking_start","Nicht zulässig",IF(OR(C282="",F282="",G282=""),"Prüfen",IF(COUNTIFS($A$7:$A$306,A282,$B$7:$B$306,B282)&gt;1,"Lead-ID prüfen","Bereit"))))</x:f>
      </x:c>
      <x:c r="AF282" s="123" t="str">
        <x:f>IF(B282="","",ROW()-6)</x:f>
      </x:c>
    </x:row>
    <x:row r="283" ht="22.5" customHeight="1">
      <x:c r="A283" s="61" t="str">
        <x:v>Eigene Daten</x:v>
      </x:c>
      <x:c r="B283" s="58"/>
      <x:c r="C283" s="58"/>
      <x:c r="D283" s="58"/>
      <x:c r="E283" s="58"/>
      <x:c r="F283" s="125"/>
      <x:c r="G283" s="58"/>
      <x:c r="H283" s="58"/>
      <x:c r="I283" s="58"/>
      <x:c r="J283" s="58"/>
      <x:c r="K283" s="58"/>
      <x:c r="L283" s="58"/>
      <x:c r="M283" s="58"/>
      <x:c r="N283" s="58"/>
      <x:c r="O283" s="58"/>
      <x:c r="P283" s="58"/>
      <x:c r="Q283" s="58"/>
      <x:c r="R283" s="58"/>
      <x:c r="S283" s="58"/>
      <x:c r="T283" s="58"/>
      <x:c r="U283" s="58"/>
      <x:c r="V283" s="58"/>
      <x:c r="W283" s="58"/>
      <x:c r="X283" s="58"/>
      <x:c r="Y283" s="58"/>
      <x:c r="Z283" s="123" t="str">
        <x:f>IF(B283="","",IF(X283&lt;&gt;"",X283,IF(OR(P283&lt;&gt;"",Q283&lt;&gt;"",R283&lt;&gt;""),"Google Ads",IF(S283&lt;&gt;"","Microsoft Ads",IF(W283&lt;&gt;"",IFERROR(INDEX('MESSPLAN'!$E$7:$E$106,MATCH(W283,'MESSPLAN'!$C$7:$C$106,0)),"Direct/Unbekannt"),IF(K283&lt;&gt;"",K283,IF(J283&lt;&gt;"",J283,IF(T283&lt;&gt;"",T283,"Direct/Unbekannt"))))))))</x:f>
      </x:c>
      <x:c r="AA283" s="123" t="str">
        <x:f>IF(B283="","",IF(W283&lt;&gt;"",IFERROR(INDEX('MESSPLAN'!$D$7:$D$106,MATCH(W283,'MESSPLAN'!$C$7:$C$106,0)),"Sonstige"),IF(OR(Z283="Google Ads",Z283="Google Organic",Z283="Google Maps"),"Google",IF(OR(U283&lt;&gt;"",T283="ChatGPT/KI-Suche"),"KI","Sonstige"))))</x:f>
      </x:c>
      <x:c r="AB283" s="123" t="str">
        <x:f>IF(B283="","",IF(X283&lt;&gt;"","manuell",IF(OR(P283&lt;&gt;"",Q283&lt;&gt;"",R283&lt;&gt;"",S283&lt;&gt;""),"click_id",IF(W283&lt;&gt;"","signal_id",IF(OR(K283&lt;&gt;"",L283&lt;&gt;"",M283&lt;&gt;""),"utm",IF(J283&lt;&gt;"","referrer",IF(T283&lt;&gt;"","selbstauskunft","unbekannt")))))))</x:f>
      </x:c>
      <x:c r="AC283" s="123" t="str">
        <x:f>IF(B283="","",IF(OR(T283="ChatGPT/KI-Suche",U283&lt;&gt;""),"Ja","Nein"))</x:f>
      </x:c>
      <x:c r="AD283" s="127" t="str">
        <x:f>IF(F283="","",DATE(YEAR(F283),MONTH(F283),1))</x:f>
      </x:c>
      <x:c r="AE283" s="123" t="str">
        <x:f>IF(B283="","",IF(G283="booking_start","Nicht zulässig",IF(OR(C283="",F283="",G283=""),"Prüfen",IF(COUNTIFS($A$7:$A$306,A283,$B$7:$B$306,B283)&gt;1,"Lead-ID prüfen","Bereit"))))</x:f>
      </x:c>
      <x:c r="AF283" s="123" t="str">
        <x:f>IF(B283="","",ROW()-6)</x:f>
      </x:c>
    </x:row>
    <x:row r="284" ht="22.5" customHeight="1">
      <x:c r="A284" s="61" t="str">
        <x:v>Eigene Daten</x:v>
      </x:c>
      <x:c r="B284" s="58"/>
      <x:c r="C284" s="58"/>
      <x:c r="D284" s="58"/>
      <x:c r="E284" s="58"/>
      <x:c r="F284" s="125"/>
      <x:c r="G284" s="58"/>
      <x:c r="H284" s="58"/>
      <x:c r="I284" s="58"/>
      <x:c r="J284" s="58"/>
      <x:c r="K284" s="58"/>
      <x:c r="L284" s="58"/>
      <x:c r="M284" s="58"/>
      <x:c r="N284" s="58"/>
      <x:c r="O284" s="58"/>
      <x:c r="P284" s="58"/>
      <x:c r="Q284" s="58"/>
      <x:c r="R284" s="58"/>
      <x:c r="S284" s="58"/>
      <x:c r="T284" s="58"/>
      <x:c r="U284" s="58"/>
      <x:c r="V284" s="58"/>
      <x:c r="W284" s="58"/>
      <x:c r="X284" s="58"/>
      <x:c r="Y284" s="58"/>
      <x:c r="Z284" s="123" t="str">
        <x:f>IF(B284="","",IF(X284&lt;&gt;"",X284,IF(OR(P284&lt;&gt;"",Q284&lt;&gt;"",R284&lt;&gt;""),"Google Ads",IF(S284&lt;&gt;"","Microsoft Ads",IF(W284&lt;&gt;"",IFERROR(INDEX('MESSPLAN'!$E$7:$E$106,MATCH(W284,'MESSPLAN'!$C$7:$C$106,0)),"Direct/Unbekannt"),IF(K284&lt;&gt;"",K284,IF(J284&lt;&gt;"",J284,IF(T284&lt;&gt;"",T284,"Direct/Unbekannt"))))))))</x:f>
      </x:c>
      <x:c r="AA284" s="123" t="str">
        <x:f>IF(B284="","",IF(W284&lt;&gt;"",IFERROR(INDEX('MESSPLAN'!$D$7:$D$106,MATCH(W284,'MESSPLAN'!$C$7:$C$106,0)),"Sonstige"),IF(OR(Z284="Google Ads",Z284="Google Organic",Z284="Google Maps"),"Google",IF(OR(U284&lt;&gt;"",T284="ChatGPT/KI-Suche"),"KI","Sonstige"))))</x:f>
      </x:c>
      <x:c r="AB284" s="123" t="str">
        <x:f>IF(B284="","",IF(X284&lt;&gt;"","manuell",IF(OR(P284&lt;&gt;"",Q284&lt;&gt;"",R284&lt;&gt;"",S284&lt;&gt;""),"click_id",IF(W284&lt;&gt;"","signal_id",IF(OR(K284&lt;&gt;"",L284&lt;&gt;"",M284&lt;&gt;""),"utm",IF(J284&lt;&gt;"","referrer",IF(T284&lt;&gt;"","selbstauskunft","unbekannt")))))))</x:f>
      </x:c>
      <x:c r="AC284" s="123" t="str">
        <x:f>IF(B284="","",IF(OR(T284="ChatGPT/KI-Suche",U284&lt;&gt;""),"Ja","Nein"))</x:f>
      </x:c>
      <x:c r="AD284" s="127" t="str">
        <x:f>IF(F284="","",DATE(YEAR(F284),MONTH(F284),1))</x:f>
      </x:c>
      <x:c r="AE284" s="123" t="str">
        <x:f>IF(B284="","",IF(G284="booking_start","Nicht zulässig",IF(OR(C284="",F284="",G284=""),"Prüfen",IF(COUNTIFS($A$7:$A$306,A284,$B$7:$B$306,B284)&gt;1,"Lead-ID prüfen","Bereit"))))</x:f>
      </x:c>
      <x:c r="AF284" s="123" t="str">
        <x:f>IF(B284="","",ROW()-6)</x:f>
      </x:c>
    </x:row>
    <x:row r="285" ht="22.5" customHeight="1">
      <x:c r="A285" s="61" t="str">
        <x:v>Eigene Daten</x:v>
      </x:c>
      <x:c r="B285" s="58"/>
      <x:c r="C285" s="58"/>
      <x:c r="D285" s="58"/>
      <x:c r="E285" s="58"/>
      <x:c r="F285" s="125"/>
      <x:c r="G285" s="58"/>
      <x:c r="H285" s="58"/>
      <x:c r="I285" s="58"/>
      <x:c r="J285" s="58"/>
      <x:c r="K285" s="58"/>
      <x:c r="L285" s="58"/>
      <x:c r="M285" s="58"/>
      <x:c r="N285" s="58"/>
      <x:c r="O285" s="58"/>
      <x:c r="P285" s="58"/>
      <x:c r="Q285" s="58"/>
      <x:c r="R285" s="58"/>
      <x:c r="S285" s="58"/>
      <x:c r="T285" s="58"/>
      <x:c r="U285" s="58"/>
      <x:c r="V285" s="58"/>
      <x:c r="W285" s="58"/>
      <x:c r="X285" s="58"/>
      <x:c r="Y285" s="58"/>
      <x:c r="Z285" s="123" t="str">
        <x:f>IF(B285="","",IF(X285&lt;&gt;"",X285,IF(OR(P285&lt;&gt;"",Q285&lt;&gt;"",R285&lt;&gt;""),"Google Ads",IF(S285&lt;&gt;"","Microsoft Ads",IF(W285&lt;&gt;"",IFERROR(INDEX('MESSPLAN'!$E$7:$E$106,MATCH(W285,'MESSPLAN'!$C$7:$C$106,0)),"Direct/Unbekannt"),IF(K285&lt;&gt;"",K285,IF(J285&lt;&gt;"",J285,IF(T285&lt;&gt;"",T285,"Direct/Unbekannt"))))))))</x:f>
      </x:c>
      <x:c r="AA285" s="123" t="str">
        <x:f>IF(B285="","",IF(W285&lt;&gt;"",IFERROR(INDEX('MESSPLAN'!$D$7:$D$106,MATCH(W285,'MESSPLAN'!$C$7:$C$106,0)),"Sonstige"),IF(OR(Z285="Google Ads",Z285="Google Organic",Z285="Google Maps"),"Google",IF(OR(U285&lt;&gt;"",T285="ChatGPT/KI-Suche"),"KI","Sonstige"))))</x:f>
      </x:c>
      <x:c r="AB285" s="123" t="str">
        <x:f>IF(B285="","",IF(X285&lt;&gt;"","manuell",IF(OR(P285&lt;&gt;"",Q285&lt;&gt;"",R285&lt;&gt;"",S285&lt;&gt;""),"click_id",IF(W285&lt;&gt;"","signal_id",IF(OR(K285&lt;&gt;"",L285&lt;&gt;"",M285&lt;&gt;""),"utm",IF(J285&lt;&gt;"","referrer",IF(T285&lt;&gt;"","selbstauskunft","unbekannt")))))))</x:f>
      </x:c>
      <x:c r="AC285" s="123" t="str">
        <x:f>IF(B285="","",IF(OR(T285="ChatGPT/KI-Suche",U285&lt;&gt;""),"Ja","Nein"))</x:f>
      </x:c>
      <x:c r="AD285" s="127" t="str">
        <x:f>IF(F285="","",DATE(YEAR(F285),MONTH(F285),1))</x:f>
      </x:c>
      <x:c r="AE285" s="123" t="str">
        <x:f>IF(B285="","",IF(G285="booking_start","Nicht zulässig",IF(OR(C285="",F285="",G285=""),"Prüfen",IF(COUNTIFS($A$7:$A$306,A285,$B$7:$B$306,B285)&gt;1,"Lead-ID prüfen","Bereit"))))</x:f>
      </x:c>
      <x:c r="AF285" s="123" t="str">
        <x:f>IF(B285="","",ROW()-6)</x:f>
      </x:c>
    </x:row>
    <x:row r="286" ht="22.5" customHeight="1">
      <x:c r="A286" s="61" t="str">
        <x:v>Eigene Daten</x:v>
      </x:c>
      <x:c r="B286" s="58"/>
      <x:c r="C286" s="58"/>
      <x:c r="D286" s="58"/>
      <x:c r="E286" s="58"/>
      <x:c r="F286" s="125"/>
      <x:c r="G286" s="58"/>
      <x:c r="H286" s="58"/>
      <x:c r="I286" s="58"/>
      <x:c r="J286" s="58"/>
      <x:c r="K286" s="58"/>
      <x:c r="L286" s="58"/>
      <x:c r="M286" s="58"/>
      <x:c r="N286" s="58"/>
      <x:c r="O286" s="58"/>
      <x:c r="P286" s="58"/>
      <x:c r="Q286" s="58"/>
      <x:c r="R286" s="58"/>
      <x:c r="S286" s="58"/>
      <x:c r="T286" s="58"/>
      <x:c r="U286" s="58"/>
      <x:c r="V286" s="58"/>
      <x:c r="W286" s="58"/>
      <x:c r="X286" s="58"/>
      <x:c r="Y286" s="58"/>
      <x:c r="Z286" s="123" t="str">
        <x:f>IF(B286="","",IF(X286&lt;&gt;"",X286,IF(OR(P286&lt;&gt;"",Q286&lt;&gt;"",R286&lt;&gt;""),"Google Ads",IF(S286&lt;&gt;"","Microsoft Ads",IF(W286&lt;&gt;"",IFERROR(INDEX('MESSPLAN'!$E$7:$E$106,MATCH(W286,'MESSPLAN'!$C$7:$C$106,0)),"Direct/Unbekannt"),IF(K286&lt;&gt;"",K286,IF(J286&lt;&gt;"",J286,IF(T286&lt;&gt;"",T286,"Direct/Unbekannt"))))))))</x:f>
      </x:c>
      <x:c r="AA286" s="123" t="str">
        <x:f>IF(B286="","",IF(W286&lt;&gt;"",IFERROR(INDEX('MESSPLAN'!$D$7:$D$106,MATCH(W286,'MESSPLAN'!$C$7:$C$106,0)),"Sonstige"),IF(OR(Z286="Google Ads",Z286="Google Organic",Z286="Google Maps"),"Google",IF(OR(U286&lt;&gt;"",T286="ChatGPT/KI-Suche"),"KI","Sonstige"))))</x:f>
      </x:c>
      <x:c r="AB286" s="123" t="str">
        <x:f>IF(B286="","",IF(X286&lt;&gt;"","manuell",IF(OR(P286&lt;&gt;"",Q286&lt;&gt;"",R286&lt;&gt;"",S286&lt;&gt;""),"click_id",IF(W286&lt;&gt;"","signal_id",IF(OR(K286&lt;&gt;"",L286&lt;&gt;"",M286&lt;&gt;""),"utm",IF(J286&lt;&gt;"","referrer",IF(T286&lt;&gt;"","selbstauskunft","unbekannt")))))))</x:f>
      </x:c>
      <x:c r="AC286" s="123" t="str">
        <x:f>IF(B286="","",IF(OR(T286="ChatGPT/KI-Suche",U286&lt;&gt;""),"Ja","Nein"))</x:f>
      </x:c>
      <x:c r="AD286" s="127" t="str">
        <x:f>IF(F286="","",DATE(YEAR(F286),MONTH(F286),1))</x:f>
      </x:c>
      <x:c r="AE286" s="123" t="str">
        <x:f>IF(B286="","",IF(G286="booking_start","Nicht zulässig",IF(OR(C286="",F286="",G286=""),"Prüfen",IF(COUNTIFS($A$7:$A$306,A286,$B$7:$B$306,B286)&gt;1,"Lead-ID prüfen","Bereit"))))</x:f>
      </x:c>
      <x:c r="AF286" s="123" t="str">
        <x:f>IF(B286="","",ROW()-6)</x:f>
      </x:c>
    </x:row>
    <x:row r="287" ht="22.5" customHeight="1">
      <x:c r="A287" s="61" t="str">
        <x:v>Eigene Daten</x:v>
      </x:c>
      <x:c r="B287" s="58"/>
      <x:c r="C287" s="58"/>
      <x:c r="D287" s="58"/>
      <x:c r="E287" s="58"/>
      <x:c r="F287" s="125"/>
      <x:c r="G287" s="58"/>
      <x:c r="H287" s="58"/>
      <x:c r="I287" s="58"/>
      <x:c r="J287" s="58"/>
      <x:c r="K287" s="58"/>
      <x:c r="L287" s="58"/>
      <x:c r="M287" s="58"/>
      <x:c r="N287" s="58"/>
      <x:c r="O287" s="58"/>
      <x:c r="P287" s="58"/>
      <x:c r="Q287" s="58"/>
      <x:c r="R287" s="58"/>
      <x:c r="S287" s="58"/>
      <x:c r="T287" s="58"/>
      <x:c r="U287" s="58"/>
      <x:c r="V287" s="58"/>
      <x:c r="W287" s="58"/>
      <x:c r="X287" s="58"/>
      <x:c r="Y287" s="58"/>
      <x:c r="Z287" s="123" t="str">
        <x:f>IF(B287="","",IF(X287&lt;&gt;"",X287,IF(OR(P287&lt;&gt;"",Q287&lt;&gt;"",R287&lt;&gt;""),"Google Ads",IF(S287&lt;&gt;"","Microsoft Ads",IF(W287&lt;&gt;"",IFERROR(INDEX('MESSPLAN'!$E$7:$E$106,MATCH(W287,'MESSPLAN'!$C$7:$C$106,0)),"Direct/Unbekannt"),IF(K287&lt;&gt;"",K287,IF(J287&lt;&gt;"",J287,IF(T287&lt;&gt;"",T287,"Direct/Unbekannt"))))))))</x:f>
      </x:c>
      <x:c r="AA287" s="123" t="str">
        <x:f>IF(B287="","",IF(W287&lt;&gt;"",IFERROR(INDEX('MESSPLAN'!$D$7:$D$106,MATCH(W287,'MESSPLAN'!$C$7:$C$106,0)),"Sonstige"),IF(OR(Z287="Google Ads",Z287="Google Organic",Z287="Google Maps"),"Google",IF(OR(U287&lt;&gt;"",T287="ChatGPT/KI-Suche"),"KI","Sonstige"))))</x:f>
      </x:c>
      <x:c r="AB287" s="123" t="str">
        <x:f>IF(B287="","",IF(X287&lt;&gt;"","manuell",IF(OR(P287&lt;&gt;"",Q287&lt;&gt;"",R287&lt;&gt;"",S287&lt;&gt;""),"click_id",IF(W287&lt;&gt;"","signal_id",IF(OR(K287&lt;&gt;"",L287&lt;&gt;"",M287&lt;&gt;""),"utm",IF(J287&lt;&gt;"","referrer",IF(T287&lt;&gt;"","selbstauskunft","unbekannt")))))))</x:f>
      </x:c>
      <x:c r="AC287" s="123" t="str">
        <x:f>IF(B287="","",IF(OR(T287="ChatGPT/KI-Suche",U287&lt;&gt;""),"Ja","Nein"))</x:f>
      </x:c>
      <x:c r="AD287" s="127" t="str">
        <x:f>IF(F287="","",DATE(YEAR(F287),MONTH(F287),1))</x:f>
      </x:c>
      <x:c r="AE287" s="123" t="str">
        <x:f>IF(B287="","",IF(G287="booking_start","Nicht zulässig",IF(OR(C287="",F287="",G287=""),"Prüfen",IF(COUNTIFS($A$7:$A$306,A287,$B$7:$B$306,B287)&gt;1,"Lead-ID prüfen","Bereit"))))</x:f>
      </x:c>
      <x:c r="AF287" s="123" t="str">
        <x:f>IF(B287="","",ROW()-6)</x:f>
      </x:c>
    </x:row>
    <x:row r="288" ht="22.5" customHeight="1">
      <x:c r="A288" s="61" t="str">
        <x:v>Eigene Daten</x:v>
      </x:c>
      <x:c r="B288" s="58"/>
      <x:c r="C288" s="58"/>
      <x:c r="D288" s="58"/>
      <x:c r="E288" s="58"/>
      <x:c r="F288" s="125"/>
      <x:c r="G288" s="58"/>
      <x:c r="H288" s="58"/>
      <x:c r="I288" s="58"/>
      <x:c r="J288" s="58"/>
      <x:c r="K288" s="58"/>
      <x:c r="L288" s="58"/>
      <x:c r="M288" s="58"/>
      <x:c r="N288" s="58"/>
      <x:c r="O288" s="58"/>
      <x:c r="P288" s="58"/>
      <x:c r="Q288" s="58"/>
      <x:c r="R288" s="58"/>
      <x:c r="S288" s="58"/>
      <x:c r="T288" s="58"/>
      <x:c r="U288" s="58"/>
      <x:c r="V288" s="58"/>
      <x:c r="W288" s="58"/>
      <x:c r="X288" s="58"/>
      <x:c r="Y288" s="58"/>
      <x:c r="Z288" s="123" t="str">
        <x:f>IF(B288="","",IF(X288&lt;&gt;"",X288,IF(OR(P288&lt;&gt;"",Q288&lt;&gt;"",R288&lt;&gt;""),"Google Ads",IF(S288&lt;&gt;"","Microsoft Ads",IF(W288&lt;&gt;"",IFERROR(INDEX('MESSPLAN'!$E$7:$E$106,MATCH(W288,'MESSPLAN'!$C$7:$C$106,0)),"Direct/Unbekannt"),IF(K288&lt;&gt;"",K288,IF(J288&lt;&gt;"",J288,IF(T288&lt;&gt;"",T288,"Direct/Unbekannt"))))))))</x:f>
      </x:c>
      <x:c r="AA288" s="123" t="str">
        <x:f>IF(B288="","",IF(W288&lt;&gt;"",IFERROR(INDEX('MESSPLAN'!$D$7:$D$106,MATCH(W288,'MESSPLAN'!$C$7:$C$106,0)),"Sonstige"),IF(OR(Z288="Google Ads",Z288="Google Organic",Z288="Google Maps"),"Google",IF(OR(U288&lt;&gt;"",T288="ChatGPT/KI-Suche"),"KI","Sonstige"))))</x:f>
      </x:c>
      <x:c r="AB288" s="123" t="str">
        <x:f>IF(B288="","",IF(X288&lt;&gt;"","manuell",IF(OR(P288&lt;&gt;"",Q288&lt;&gt;"",R288&lt;&gt;"",S288&lt;&gt;""),"click_id",IF(W288&lt;&gt;"","signal_id",IF(OR(K288&lt;&gt;"",L288&lt;&gt;"",M288&lt;&gt;""),"utm",IF(J288&lt;&gt;"","referrer",IF(T288&lt;&gt;"","selbstauskunft","unbekannt")))))))</x:f>
      </x:c>
      <x:c r="AC288" s="123" t="str">
        <x:f>IF(B288="","",IF(OR(T288="ChatGPT/KI-Suche",U288&lt;&gt;""),"Ja","Nein"))</x:f>
      </x:c>
      <x:c r="AD288" s="127" t="str">
        <x:f>IF(F288="","",DATE(YEAR(F288),MONTH(F288),1))</x:f>
      </x:c>
      <x:c r="AE288" s="123" t="str">
        <x:f>IF(B288="","",IF(G288="booking_start","Nicht zulässig",IF(OR(C288="",F288="",G288=""),"Prüfen",IF(COUNTIFS($A$7:$A$306,A288,$B$7:$B$306,B288)&gt;1,"Lead-ID prüfen","Bereit"))))</x:f>
      </x:c>
      <x:c r="AF288" s="123" t="str">
        <x:f>IF(B288="","",ROW()-6)</x:f>
      </x:c>
    </x:row>
    <x:row r="289" ht="22.5" customHeight="1">
      <x:c r="A289" s="61" t="str">
        <x:v>Eigene Daten</x:v>
      </x:c>
      <x:c r="B289" s="58"/>
      <x:c r="C289" s="58"/>
      <x:c r="D289" s="58"/>
      <x:c r="E289" s="58"/>
      <x:c r="F289" s="125"/>
      <x:c r="G289" s="58"/>
      <x:c r="H289" s="58"/>
      <x:c r="I289" s="58"/>
      <x:c r="J289" s="58"/>
      <x:c r="K289" s="58"/>
      <x:c r="L289" s="58"/>
      <x:c r="M289" s="58"/>
      <x:c r="N289" s="58"/>
      <x:c r="O289" s="58"/>
      <x:c r="P289" s="58"/>
      <x:c r="Q289" s="58"/>
      <x:c r="R289" s="58"/>
      <x:c r="S289" s="58"/>
      <x:c r="T289" s="58"/>
      <x:c r="U289" s="58"/>
      <x:c r="V289" s="58"/>
      <x:c r="W289" s="58"/>
      <x:c r="X289" s="58"/>
      <x:c r="Y289" s="58"/>
      <x:c r="Z289" s="123" t="str">
        <x:f>IF(B289="","",IF(X289&lt;&gt;"",X289,IF(OR(P289&lt;&gt;"",Q289&lt;&gt;"",R289&lt;&gt;""),"Google Ads",IF(S289&lt;&gt;"","Microsoft Ads",IF(W289&lt;&gt;"",IFERROR(INDEX('MESSPLAN'!$E$7:$E$106,MATCH(W289,'MESSPLAN'!$C$7:$C$106,0)),"Direct/Unbekannt"),IF(K289&lt;&gt;"",K289,IF(J289&lt;&gt;"",J289,IF(T289&lt;&gt;"",T289,"Direct/Unbekannt"))))))))</x:f>
      </x:c>
      <x:c r="AA289" s="123" t="str">
        <x:f>IF(B289="","",IF(W289&lt;&gt;"",IFERROR(INDEX('MESSPLAN'!$D$7:$D$106,MATCH(W289,'MESSPLAN'!$C$7:$C$106,0)),"Sonstige"),IF(OR(Z289="Google Ads",Z289="Google Organic",Z289="Google Maps"),"Google",IF(OR(U289&lt;&gt;"",T289="ChatGPT/KI-Suche"),"KI","Sonstige"))))</x:f>
      </x:c>
      <x:c r="AB289" s="123" t="str">
        <x:f>IF(B289="","",IF(X289&lt;&gt;"","manuell",IF(OR(P289&lt;&gt;"",Q289&lt;&gt;"",R289&lt;&gt;"",S289&lt;&gt;""),"click_id",IF(W289&lt;&gt;"","signal_id",IF(OR(K289&lt;&gt;"",L289&lt;&gt;"",M289&lt;&gt;""),"utm",IF(J289&lt;&gt;"","referrer",IF(T289&lt;&gt;"","selbstauskunft","unbekannt")))))))</x:f>
      </x:c>
      <x:c r="AC289" s="123" t="str">
        <x:f>IF(B289="","",IF(OR(T289="ChatGPT/KI-Suche",U289&lt;&gt;""),"Ja","Nein"))</x:f>
      </x:c>
      <x:c r="AD289" s="127" t="str">
        <x:f>IF(F289="","",DATE(YEAR(F289),MONTH(F289),1))</x:f>
      </x:c>
      <x:c r="AE289" s="123" t="str">
        <x:f>IF(B289="","",IF(G289="booking_start","Nicht zulässig",IF(OR(C289="",F289="",G289=""),"Prüfen",IF(COUNTIFS($A$7:$A$306,A289,$B$7:$B$306,B289)&gt;1,"Lead-ID prüfen","Bereit"))))</x:f>
      </x:c>
      <x:c r="AF289" s="123" t="str">
        <x:f>IF(B289="","",ROW()-6)</x:f>
      </x:c>
    </x:row>
    <x:row r="290" ht="22.5" customHeight="1">
      <x:c r="A290" s="61" t="str">
        <x:v>Eigene Daten</x:v>
      </x:c>
      <x:c r="B290" s="58"/>
      <x:c r="C290" s="58"/>
      <x:c r="D290" s="58"/>
      <x:c r="E290" s="58"/>
      <x:c r="F290" s="125"/>
      <x:c r="G290" s="58"/>
      <x:c r="H290" s="58"/>
      <x:c r="I290" s="58"/>
      <x:c r="J290" s="58"/>
      <x:c r="K290" s="58"/>
      <x:c r="L290" s="58"/>
      <x:c r="M290" s="58"/>
      <x:c r="N290" s="58"/>
      <x:c r="O290" s="58"/>
      <x:c r="P290" s="58"/>
      <x:c r="Q290" s="58"/>
      <x:c r="R290" s="58"/>
      <x:c r="S290" s="58"/>
      <x:c r="T290" s="58"/>
      <x:c r="U290" s="58"/>
      <x:c r="V290" s="58"/>
      <x:c r="W290" s="58"/>
      <x:c r="X290" s="58"/>
      <x:c r="Y290" s="58"/>
      <x:c r="Z290" s="123" t="str">
        <x:f>IF(B290="","",IF(X290&lt;&gt;"",X290,IF(OR(P290&lt;&gt;"",Q290&lt;&gt;"",R290&lt;&gt;""),"Google Ads",IF(S290&lt;&gt;"","Microsoft Ads",IF(W290&lt;&gt;"",IFERROR(INDEX('MESSPLAN'!$E$7:$E$106,MATCH(W290,'MESSPLAN'!$C$7:$C$106,0)),"Direct/Unbekannt"),IF(K290&lt;&gt;"",K290,IF(J290&lt;&gt;"",J290,IF(T290&lt;&gt;"",T290,"Direct/Unbekannt"))))))))</x:f>
      </x:c>
      <x:c r="AA290" s="123" t="str">
        <x:f>IF(B290="","",IF(W290&lt;&gt;"",IFERROR(INDEX('MESSPLAN'!$D$7:$D$106,MATCH(W290,'MESSPLAN'!$C$7:$C$106,0)),"Sonstige"),IF(OR(Z290="Google Ads",Z290="Google Organic",Z290="Google Maps"),"Google",IF(OR(U290&lt;&gt;"",T290="ChatGPT/KI-Suche"),"KI","Sonstige"))))</x:f>
      </x:c>
      <x:c r="AB290" s="123" t="str">
        <x:f>IF(B290="","",IF(X290&lt;&gt;"","manuell",IF(OR(P290&lt;&gt;"",Q290&lt;&gt;"",R290&lt;&gt;"",S290&lt;&gt;""),"click_id",IF(W290&lt;&gt;"","signal_id",IF(OR(K290&lt;&gt;"",L290&lt;&gt;"",M290&lt;&gt;""),"utm",IF(J290&lt;&gt;"","referrer",IF(T290&lt;&gt;"","selbstauskunft","unbekannt")))))))</x:f>
      </x:c>
      <x:c r="AC290" s="123" t="str">
        <x:f>IF(B290="","",IF(OR(T290="ChatGPT/KI-Suche",U290&lt;&gt;""),"Ja","Nein"))</x:f>
      </x:c>
      <x:c r="AD290" s="127" t="str">
        <x:f>IF(F290="","",DATE(YEAR(F290),MONTH(F290),1))</x:f>
      </x:c>
      <x:c r="AE290" s="123" t="str">
        <x:f>IF(B290="","",IF(G290="booking_start","Nicht zulässig",IF(OR(C290="",F290="",G290=""),"Prüfen",IF(COUNTIFS($A$7:$A$306,A290,$B$7:$B$306,B290)&gt;1,"Lead-ID prüfen","Bereit"))))</x:f>
      </x:c>
      <x:c r="AF290" s="123" t="str">
        <x:f>IF(B290="","",ROW()-6)</x:f>
      </x:c>
    </x:row>
    <x:row r="291" ht="22.5" customHeight="1">
      <x:c r="A291" s="61" t="str">
        <x:v>Eigene Daten</x:v>
      </x:c>
      <x:c r="B291" s="58"/>
      <x:c r="C291" s="58"/>
      <x:c r="D291" s="58"/>
      <x:c r="E291" s="58"/>
      <x:c r="F291" s="125"/>
      <x:c r="G291" s="58"/>
      <x:c r="H291" s="58"/>
      <x:c r="I291" s="58"/>
      <x:c r="J291" s="58"/>
      <x:c r="K291" s="58"/>
      <x:c r="L291" s="58"/>
      <x:c r="M291" s="58"/>
      <x:c r="N291" s="58"/>
      <x:c r="O291" s="58"/>
      <x:c r="P291" s="58"/>
      <x:c r="Q291" s="58"/>
      <x:c r="R291" s="58"/>
      <x:c r="S291" s="58"/>
      <x:c r="T291" s="58"/>
      <x:c r="U291" s="58"/>
      <x:c r="V291" s="58"/>
      <x:c r="W291" s="58"/>
      <x:c r="X291" s="58"/>
      <x:c r="Y291" s="58"/>
      <x:c r="Z291" s="123" t="str">
        <x:f>IF(B291="","",IF(X291&lt;&gt;"",X291,IF(OR(P291&lt;&gt;"",Q291&lt;&gt;"",R291&lt;&gt;""),"Google Ads",IF(S291&lt;&gt;"","Microsoft Ads",IF(W291&lt;&gt;"",IFERROR(INDEX('MESSPLAN'!$E$7:$E$106,MATCH(W291,'MESSPLAN'!$C$7:$C$106,0)),"Direct/Unbekannt"),IF(K291&lt;&gt;"",K291,IF(J291&lt;&gt;"",J291,IF(T291&lt;&gt;"",T291,"Direct/Unbekannt"))))))))</x:f>
      </x:c>
      <x:c r="AA291" s="123" t="str">
        <x:f>IF(B291="","",IF(W291&lt;&gt;"",IFERROR(INDEX('MESSPLAN'!$D$7:$D$106,MATCH(W291,'MESSPLAN'!$C$7:$C$106,0)),"Sonstige"),IF(OR(Z291="Google Ads",Z291="Google Organic",Z291="Google Maps"),"Google",IF(OR(U291&lt;&gt;"",T291="ChatGPT/KI-Suche"),"KI","Sonstige"))))</x:f>
      </x:c>
      <x:c r="AB291" s="123" t="str">
        <x:f>IF(B291="","",IF(X291&lt;&gt;"","manuell",IF(OR(P291&lt;&gt;"",Q291&lt;&gt;"",R291&lt;&gt;"",S291&lt;&gt;""),"click_id",IF(W291&lt;&gt;"","signal_id",IF(OR(K291&lt;&gt;"",L291&lt;&gt;"",M291&lt;&gt;""),"utm",IF(J291&lt;&gt;"","referrer",IF(T291&lt;&gt;"","selbstauskunft","unbekannt")))))))</x:f>
      </x:c>
      <x:c r="AC291" s="123" t="str">
        <x:f>IF(B291="","",IF(OR(T291="ChatGPT/KI-Suche",U291&lt;&gt;""),"Ja","Nein"))</x:f>
      </x:c>
      <x:c r="AD291" s="127" t="str">
        <x:f>IF(F291="","",DATE(YEAR(F291),MONTH(F291),1))</x:f>
      </x:c>
      <x:c r="AE291" s="123" t="str">
        <x:f>IF(B291="","",IF(G291="booking_start","Nicht zulässig",IF(OR(C291="",F291="",G291=""),"Prüfen",IF(COUNTIFS($A$7:$A$306,A291,$B$7:$B$306,B291)&gt;1,"Lead-ID prüfen","Bereit"))))</x:f>
      </x:c>
      <x:c r="AF291" s="123" t="str">
        <x:f>IF(B291="","",ROW()-6)</x:f>
      </x:c>
    </x:row>
    <x:row r="292" ht="22.5" customHeight="1">
      <x:c r="A292" s="61" t="str">
        <x:v>Eigene Daten</x:v>
      </x:c>
      <x:c r="B292" s="58"/>
      <x:c r="C292" s="58"/>
      <x:c r="D292" s="58"/>
      <x:c r="E292" s="58"/>
      <x:c r="F292" s="125"/>
      <x:c r="G292" s="58"/>
      <x:c r="H292" s="58"/>
      <x:c r="I292" s="58"/>
      <x:c r="J292" s="58"/>
      <x:c r="K292" s="58"/>
      <x:c r="L292" s="58"/>
      <x:c r="M292" s="58"/>
      <x:c r="N292" s="58"/>
      <x:c r="O292" s="58"/>
      <x:c r="P292" s="58"/>
      <x:c r="Q292" s="58"/>
      <x:c r="R292" s="58"/>
      <x:c r="S292" s="58"/>
      <x:c r="T292" s="58"/>
      <x:c r="U292" s="58"/>
      <x:c r="V292" s="58"/>
      <x:c r="W292" s="58"/>
      <x:c r="X292" s="58"/>
      <x:c r="Y292" s="58"/>
      <x:c r="Z292" s="123" t="str">
        <x:f>IF(B292="","",IF(X292&lt;&gt;"",X292,IF(OR(P292&lt;&gt;"",Q292&lt;&gt;"",R292&lt;&gt;""),"Google Ads",IF(S292&lt;&gt;"","Microsoft Ads",IF(W292&lt;&gt;"",IFERROR(INDEX('MESSPLAN'!$E$7:$E$106,MATCH(W292,'MESSPLAN'!$C$7:$C$106,0)),"Direct/Unbekannt"),IF(K292&lt;&gt;"",K292,IF(J292&lt;&gt;"",J292,IF(T292&lt;&gt;"",T292,"Direct/Unbekannt"))))))))</x:f>
      </x:c>
      <x:c r="AA292" s="123" t="str">
        <x:f>IF(B292="","",IF(W292&lt;&gt;"",IFERROR(INDEX('MESSPLAN'!$D$7:$D$106,MATCH(W292,'MESSPLAN'!$C$7:$C$106,0)),"Sonstige"),IF(OR(Z292="Google Ads",Z292="Google Organic",Z292="Google Maps"),"Google",IF(OR(U292&lt;&gt;"",T292="ChatGPT/KI-Suche"),"KI","Sonstige"))))</x:f>
      </x:c>
      <x:c r="AB292" s="123" t="str">
        <x:f>IF(B292="","",IF(X292&lt;&gt;"","manuell",IF(OR(P292&lt;&gt;"",Q292&lt;&gt;"",R292&lt;&gt;"",S292&lt;&gt;""),"click_id",IF(W292&lt;&gt;"","signal_id",IF(OR(K292&lt;&gt;"",L292&lt;&gt;"",M292&lt;&gt;""),"utm",IF(J292&lt;&gt;"","referrer",IF(T292&lt;&gt;"","selbstauskunft","unbekannt")))))))</x:f>
      </x:c>
      <x:c r="AC292" s="123" t="str">
        <x:f>IF(B292="","",IF(OR(T292="ChatGPT/KI-Suche",U292&lt;&gt;""),"Ja","Nein"))</x:f>
      </x:c>
      <x:c r="AD292" s="127" t="str">
        <x:f>IF(F292="","",DATE(YEAR(F292),MONTH(F292),1))</x:f>
      </x:c>
      <x:c r="AE292" s="123" t="str">
        <x:f>IF(B292="","",IF(G292="booking_start","Nicht zulässig",IF(OR(C292="",F292="",G292=""),"Prüfen",IF(COUNTIFS($A$7:$A$306,A292,$B$7:$B$306,B292)&gt;1,"Lead-ID prüfen","Bereit"))))</x:f>
      </x:c>
      <x:c r="AF292" s="123" t="str">
        <x:f>IF(B292="","",ROW()-6)</x:f>
      </x:c>
    </x:row>
    <x:row r="293" ht="22.5" customHeight="1">
      <x:c r="A293" s="61" t="str">
        <x:v>Eigene Daten</x:v>
      </x:c>
      <x:c r="B293" s="58"/>
      <x:c r="C293" s="58"/>
      <x:c r="D293" s="58"/>
      <x:c r="E293" s="58"/>
      <x:c r="F293" s="125"/>
      <x:c r="G293" s="58"/>
      <x:c r="H293" s="58"/>
      <x:c r="I293" s="58"/>
      <x:c r="J293" s="58"/>
      <x:c r="K293" s="58"/>
      <x:c r="L293" s="58"/>
      <x:c r="M293" s="58"/>
      <x:c r="N293" s="58"/>
      <x:c r="O293" s="58"/>
      <x:c r="P293" s="58"/>
      <x:c r="Q293" s="58"/>
      <x:c r="R293" s="58"/>
      <x:c r="S293" s="58"/>
      <x:c r="T293" s="58"/>
      <x:c r="U293" s="58"/>
      <x:c r="V293" s="58"/>
      <x:c r="W293" s="58"/>
      <x:c r="X293" s="58"/>
      <x:c r="Y293" s="58"/>
      <x:c r="Z293" s="123" t="str">
        <x:f>IF(B293="","",IF(X293&lt;&gt;"",X293,IF(OR(P293&lt;&gt;"",Q293&lt;&gt;"",R293&lt;&gt;""),"Google Ads",IF(S293&lt;&gt;"","Microsoft Ads",IF(W293&lt;&gt;"",IFERROR(INDEX('MESSPLAN'!$E$7:$E$106,MATCH(W293,'MESSPLAN'!$C$7:$C$106,0)),"Direct/Unbekannt"),IF(K293&lt;&gt;"",K293,IF(J293&lt;&gt;"",J293,IF(T293&lt;&gt;"",T293,"Direct/Unbekannt"))))))))</x:f>
      </x:c>
      <x:c r="AA293" s="123" t="str">
        <x:f>IF(B293="","",IF(W293&lt;&gt;"",IFERROR(INDEX('MESSPLAN'!$D$7:$D$106,MATCH(W293,'MESSPLAN'!$C$7:$C$106,0)),"Sonstige"),IF(OR(Z293="Google Ads",Z293="Google Organic",Z293="Google Maps"),"Google",IF(OR(U293&lt;&gt;"",T293="ChatGPT/KI-Suche"),"KI","Sonstige"))))</x:f>
      </x:c>
      <x:c r="AB293" s="123" t="str">
        <x:f>IF(B293="","",IF(X293&lt;&gt;"","manuell",IF(OR(P293&lt;&gt;"",Q293&lt;&gt;"",R293&lt;&gt;"",S293&lt;&gt;""),"click_id",IF(W293&lt;&gt;"","signal_id",IF(OR(K293&lt;&gt;"",L293&lt;&gt;"",M293&lt;&gt;""),"utm",IF(J293&lt;&gt;"","referrer",IF(T293&lt;&gt;"","selbstauskunft","unbekannt")))))))</x:f>
      </x:c>
      <x:c r="AC293" s="123" t="str">
        <x:f>IF(B293="","",IF(OR(T293="ChatGPT/KI-Suche",U293&lt;&gt;""),"Ja","Nein"))</x:f>
      </x:c>
      <x:c r="AD293" s="127" t="str">
        <x:f>IF(F293="","",DATE(YEAR(F293),MONTH(F293),1))</x:f>
      </x:c>
      <x:c r="AE293" s="123" t="str">
        <x:f>IF(B293="","",IF(G293="booking_start","Nicht zulässig",IF(OR(C293="",F293="",G293=""),"Prüfen",IF(COUNTIFS($A$7:$A$306,A293,$B$7:$B$306,B293)&gt;1,"Lead-ID prüfen","Bereit"))))</x:f>
      </x:c>
      <x:c r="AF293" s="123" t="str">
        <x:f>IF(B293="","",ROW()-6)</x:f>
      </x:c>
    </x:row>
    <x:row r="294" ht="22.5" customHeight="1">
      <x:c r="A294" s="61" t="str">
        <x:v>Eigene Daten</x:v>
      </x:c>
      <x:c r="B294" s="58"/>
      <x:c r="C294" s="58"/>
      <x:c r="D294" s="58"/>
      <x:c r="E294" s="58"/>
      <x:c r="F294" s="125"/>
      <x:c r="G294" s="58"/>
      <x:c r="H294" s="58"/>
      <x:c r="I294" s="58"/>
      <x:c r="J294" s="58"/>
      <x:c r="K294" s="58"/>
      <x:c r="L294" s="58"/>
      <x:c r="M294" s="58"/>
      <x:c r="N294" s="58"/>
      <x:c r="O294" s="58"/>
      <x:c r="P294" s="58"/>
      <x:c r="Q294" s="58"/>
      <x:c r="R294" s="58"/>
      <x:c r="S294" s="58"/>
      <x:c r="T294" s="58"/>
      <x:c r="U294" s="58"/>
      <x:c r="V294" s="58"/>
      <x:c r="W294" s="58"/>
      <x:c r="X294" s="58"/>
      <x:c r="Y294" s="58"/>
      <x:c r="Z294" s="123" t="str">
        <x:f>IF(B294="","",IF(X294&lt;&gt;"",X294,IF(OR(P294&lt;&gt;"",Q294&lt;&gt;"",R294&lt;&gt;""),"Google Ads",IF(S294&lt;&gt;"","Microsoft Ads",IF(W294&lt;&gt;"",IFERROR(INDEX('MESSPLAN'!$E$7:$E$106,MATCH(W294,'MESSPLAN'!$C$7:$C$106,0)),"Direct/Unbekannt"),IF(K294&lt;&gt;"",K294,IF(J294&lt;&gt;"",J294,IF(T294&lt;&gt;"",T294,"Direct/Unbekannt"))))))))</x:f>
      </x:c>
      <x:c r="AA294" s="123" t="str">
        <x:f>IF(B294="","",IF(W294&lt;&gt;"",IFERROR(INDEX('MESSPLAN'!$D$7:$D$106,MATCH(W294,'MESSPLAN'!$C$7:$C$106,0)),"Sonstige"),IF(OR(Z294="Google Ads",Z294="Google Organic",Z294="Google Maps"),"Google",IF(OR(U294&lt;&gt;"",T294="ChatGPT/KI-Suche"),"KI","Sonstige"))))</x:f>
      </x:c>
      <x:c r="AB294" s="123" t="str">
        <x:f>IF(B294="","",IF(X294&lt;&gt;"","manuell",IF(OR(P294&lt;&gt;"",Q294&lt;&gt;"",R294&lt;&gt;"",S294&lt;&gt;""),"click_id",IF(W294&lt;&gt;"","signal_id",IF(OR(K294&lt;&gt;"",L294&lt;&gt;"",M294&lt;&gt;""),"utm",IF(J294&lt;&gt;"","referrer",IF(T294&lt;&gt;"","selbstauskunft","unbekannt")))))))</x:f>
      </x:c>
      <x:c r="AC294" s="123" t="str">
        <x:f>IF(B294="","",IF(OR(T294="ChatGPT/KI-Suche",U294&lt;&gt;""),"Ja","Nein"))</x:f>
      </x:c>
      <x:c r="AD294" s="127" t="str">
        <x:f>IF(F294="","",DATE(YEAR(F294),MONTH(F294),1))</x:f>
      </x:c>
      <x:c r="AE294" s="123" t="str">
        <x:f>IF(B294="","",IF(G294="booking_start","Nicht zulässig",IF(OR(C294="",F294="",G294=""),"Prüfen",IF(COUNTIFS($A$7:$A$306,A294,$B$7:$B$306,B294)&gt;1,"Lead-ID prüfen","Bereit"))))</x:f>
      </x:c>
      <x:c r="AF294" s="123" t="str">
        <x:f>IF(B294="","",ROW()-6)</x:f>
      </x:c>
    </x:row>
    <x:row r="295" ht="22.5" customHeight="1">
      <x:c r="A295" s="61" t="str">
        <x:v>Eigene Daten</x:v>
      </x:c>
      <x:c r="B295" s="58"/>
      <x:c r="C295" s="58"/>
      <x:c r="D295" s="58"/>
      <x:c r="E295" s="58"/>
      <x:c r="F295" s="125"/>
      <x:c r="G295" s="58"/>
      <x:c r="H295" s="58"/>
      <x:c r="I295" s="58"/>
      <x:c r="J295" s="58"/>
      <x:c r="K295" s="58"/>
      <x:c r="L295" s="58"/>
      <x:c r="M295" s="58"/>
      <x:c r="N295" s="58"/>
      <x:c r="O295" s="58"/>
      <x:c r="P295" s="58"/>
      <x:c r="Q295" s="58"/>
      <x:c r="R295" s="58"/>
      <x:c r="S295" s="58"/>
      <x:c r="T295" s="58"/>
      <x:c r="U295" s="58"/>
      <x:c r="V295" s="58"/>
      <x:c r="W295" s="58"/>
      <x:c r="X295" s="58"/>
      <x:c r="Y295" s="58"/>
      <x:c r="Z295" s="123" t="str">
        <x:f>IF(B295="","",IF(X295&lt;&gt;"",X295,IF(OR(P295&lt;&gt;"",Q295&lt;&gt;"",R295&lt;&gt;""),"Google Ads",IF(S295&lt;&gt;"","Microsoft Ads",IF(W295&lt;&gt;"",IFERROR(INDEX('MESSPLAN'!$E$7:$E$106,MATCH(W295,'MESSPLAN'!$C$7:$C$106,0)),"Direct/Unbekannt"),IF(K295&lt;&gt;"",K295,IF(J295&lt;&gt;"",J295,IF(T295&lt;&gt;"",T295,"Direct/Unbekannt"))))))))</x:f>
      </x:c>
      <x:c r="AA295" s="123" t="str">
        <x:f>IF(B295="","",IF(W295&lt;&gt;"",IFERROR(INDEX('MESSPLAN'!$D$7:$D$106,MATCH(W295,'MESSPLAN'!$C$7:$C$106,0)),"Sonstige"),IF(OR(Z295="Google Ads",Z295="Google Organic",Z295="Google Maps"),"Google",IF(OR(U295&lt;&gt;"",T295="ChatGPT/KI-Suche"),"KI","Sonstige"))))</x:f>
      </x:c>
      <x:c r="AB295" s="123" t="str">
        <x:f>IF(B295="","",IF(X295&lt;&gt;"","manuell",IF(OR(P295&lt;&gt;"",Q295&lt;&gt;"",R295&lt;&gt;"",S295&lt;&gt;""),"click_id",IF(W295&lt;&gt;"","signal_id",IF(OR(K295&lt;&gt;"",L295&lt;&gt;"",M295&lt;&gt;""),"utm",IF(J295&lt;&gt;"","referrer",IF(T295&lt;&gt;"","selbstauskunft","unbekannt")))))))</x:f>
      </x:c>
      <x:c r="AC295" s="123" t="str">
        <x:f>IF(B295="","",IF(OR(T295="ChatGPT/KI-Suche",U295&lt;&gt;""),"Ja","Nein"))</x:f>
      </x:c>
      <x:c r="AD295" s="127" t="str">
        <x:f>IF(F295="","",DATE(YEAR(F295),MONTH(F295),1))</x:f>
      </x:c>
      <x:c r="AE295" s="123" t="str">
        <x:f>IF(B295="","",IF(G295="booking_start","Nicht zulässig",IF(OR(C295="",F295="",G295=""),"Prüfen",IF(COUNTIFS($A$7:$A$306,A295,$B$7:$B$306,B295)&gt;1,"Lead-ID prüfen","Bereit"))))</x:f>
      </x:c>
      <x:c r="AF295" s="123" t="str">
        <x:f>IF(B295="","",ROW()-6)</x:f>
      </x:c>
    </x:row>
    <x:row r="296" ht="22.5" customHeight="1">
      <x:c r="A296" s="61" t="str">
        <x:v>Eigene Daten</x:v>
      </x:c>
      <x:c r="B296" s="58"/>
      <x:c r="C296" s="58"/>
      <x:c r="D296" s="58"/>
      <x:c r="E296" s="58"/>
      <x:c r="F296" s="125"/>
      <x:c r="G296" s="58"/>
      <x:c r="H296" s="58"/>
      <x:c r="I296" s="58"/>
      <x:c r="J296" s="58"/>
      <x:c r="K296" s="58"/>
      <x:c r="L296" s="58"/>
      <x:c r="M296" s="58"/>
      <x:c r="N296" s="58"/>
      <x:c r="O296" s="58"/>
      <x:c r="P296" s="58"/>
      <x:c r="Q296" s="58"/>
      <x:c r="R296" s="58"/>
      <x:c r="S296" s="58"/>
      <x:c r="T296" s="58"/>
      <x:c r="U296" s="58"/>
      <x:c r="V296" s="58"/>
      <x:c r="W296" s="58"/>
      <x:c r="X296" s="58"/>
      <x:c r="Y296" s="58"/>
      <x:c r="Z296" s="123" t="str">
        <x:f>IF(B296="","",IF(X296&lt;&gt;"",X296,IF(OR(P296&lt;&gt;"",Q296&lt;&gt;"",R296&lt;&gt;""),"Google Ads",IF(S296&lt;&gt;"","Microsoft Ads",IF(W296&lt;&gt;"",IFERROR(INDEX('MESSPLAN'!$E$7:$E$106,MATCH(W296,'MESSPLAN'!$C$7:$C$106,0)),"Direct/Unbekannt"),IF(K296&lt;&gt;"",K296,IF(J296&lt;&gt;"",J296,IF(T296&lt;&gt;"",T296,"Direct/Unbekannt"))))))))</x:f>
      </x:c>
      <x:c r="AA296" s="123" t="str">
        <x:f>IF(B296="","",IF(W296&lt;&gt;"",IFERROR(INDEX('MESSPLAN'!$D$7:$D$106,MATCH(W296,'MESSPLAN'!$C$7:$C$106,0)),"Sonstige"),IF(OR(Z296="Google Ads",Z296="Google Organic",Z296="Google Maps"),"Google",IF(OR(U296&lt;&gt;"",T296="ChatGPT/KI-Suche"),"KI","Sonstige"))))</x:f>
      </x:c>
      <x:c r="AB296" s="123" t="str">
        <x:f>IF(B296="","",IF(X296&lt;&gt;"","manuell",IF(OR(P296&lt;&gt;"",Q296&lt;&gt;"",R296&lt;&gt;"",S296&lt;&gt;""),"click_id",IF(W296&lt;&gt;"","signal_id",IF(OR(K296&lt;&gt;"",L296&lt;&gt;"",M296&lt;&gt;""),"utm",IF(J296&lt;&gt;"","referrer",IF(T296&lt;&gt;"","selbstauskunft","unbekannt")))))))</x:f>
      </x:c>
      <x:c r="AC296" s="123" t="str">
        <x:f>IF(B296="","",IF(OR(T296="ChatGPT/KI-Suche",U296&lt;&gt;""),"Ja","Nein"))</x:f>
      </x:c>
      <x:c r="AD296" s="127" t="str">
        <x:f>IF(F296="","",DATE(YEAR(F296),MONTH(F296),1))</x:f>
      </x:c>
      <x:c r="AE296" s="123" t="str">
        <x:f>IF(B296="","",IF(G296="booking_start","Nicht zulässig",IF(OR(C296="",F296="",G296=""),"Prüfen",IF(COUNTIFS($A$7:$A$306,A296,$B$7:$B$306,B296)&gt;1,"Lead-ID prüfen","Bereit"))))</x:f>
      </x:c>
      <x:c r="AF296" s="123" t="str">
        <x:f>IF(B296="","",ROW()-6)</x:f>
      </x:c>
    </x:row>
    <x:row r="297" ht="22.5" customHeight="1">
      <x:c r="A297" s="61" t="str">
        <x:v>Eigene Daten</x:v>
      </x:c>
      <x:c r="B297" s="58"/>
      <x:c r="C297" s="58"/>
      <x:c r="D297" s="58"/>
      <x:c r="E297" s="58"/>
      <x:c r="F297" s="125"/>
      <x:c r="G297" s="58"/>
      <x:c r="H297" s="58"/>
      <x:c r="I297" s="58"/>
      <x:c r="J297" s="58"/>
      <x:c r="K297" s="58"/>
      <x:c r="L297" s="58"/>
      <x:c r="M297" s="58"/>
      <x:c r="N297" s="58"/>
      <x:c r="O297" s="58"/>
      <x:c r="P297" s="58"/>
      <x:c r="Q297" s="58"/>
      <x:c r="R297" s="58"/>
      <x:c r="S297" s="58"/>
      <x:c r="T297" s="58"/>
      <x:c r="U297" s="58"/>
      <x:c r="V297" s="58"/>
      <x:c r="W297" s="58"/>
      <x:c r="X297" s="58"/>
      <x:c r="Y297" s="58"/>
      <x:c r="Z297" s="123" t="str">
        <x:f>IF(B297="","",IF(X297&lt;&gt;"",X297,IF(OR(P297&lt;&gt;"",Q297&lt;&gt;"",R297&lt;&gt;""),"Google Ads",IF(S297&lt;&gt;"","Microsoft Ads",IF(W297&lt;&gt;"",IFERROR(INDEX('MESSPLAN'!$E$7:$E$106,MATCH(W297,'MESSPLAN'!$C$7:$C$106,0)),"Direct/Unbekannt"),IF(K297&lt;&gt;"",K297,IF(J297&lt;&gt;"",J297,IF(T297&lt;&gt;"",T297,"Direct/Unbekannt"))))))))</x:f>
      </x:c>
      <x:c r="AA297" s="123" t="str">
        <x:f>IF(B297="","",IF(W297&lt;&gt;"",IFERROR(INDEX('MESSPLAN'!$D$7:$D$106,MATCH(W297,'MESSPLAN'!$C$7:$C$106,0)),"Sonstige"),IF(OR(Z297="Google Ads",Z297="Google Organic",Z297="Google Maps"),"Google",IF(OR(U297&lt;&gt;"",T297="ChatGPT/KI-Suche"),"KI","Sonstige"))))</x:f>
      </x:c>
      <x:c r="AB297" s="123" t="str">
        <x:f>IF(B297="","",IF(X297&lt;&gt;"","manuell",IF(OR(P297&lt;&gt;"",Q297&lt;&gt;"",R297&lt;&gt;"",S297&lt;&gt;""),"click_id",IF(W297&lt;&gt;"","signal_id",IF(OR(K297&lt;&gt;"",L297&lt;&gt;"",M297&lt;&gt;""),"utm",IF(J297&lt;&gt;"","referrer",IF(T297&lt;&gt;"","selbstauskunft","unbekannt")))))))</x:f>
      </x:c>
      <x:c r="AC297" s="123" t="str">
        <x:f>IF(B297="","",IF(OR(T297="ChatGPT/KI-Suche",U297&lt;&gt;""),"Ja","Nein"))</x:f>
      </x:c>
      <x:c r="AD297" s="127" t="str">
        <x:f>IF(F297="","",DATE(YEAR(F297),MONTH(F297),1))</x:f>
      </x:c>
      <x:c r="AE297" s="123" t="str">
        <x:f>IF(B297="","",IF(G297="booking_start","Nicht zulässig",IF(OR(C297="",F297="",G297=""),"Prüfen",IF(COUNTIFS($A$7:$A$306,A297,$B$7:$B$306,B297)&gt;1,"Lead-ID prüfen","Bereit"))))</x:f>
      </x:c>
      <x:c r="AF297" s="123" t="str">
        <x:f>IF(B297="","",ROW()-6)</x:f>
      </x:c>
    </x:row>
    <x:row r="298" ht="22.5" customHeight="1">
      <x:c r="A298" s="61" t="str">
        <x:v>Eigene Daten</x:v>
      </x:c>
      <x:c r="B298" s="58"/>
      <x:c r="C298" s="58"/>
      <x:c r="D298" s="58"/>
      <x:c r="E298" s="58"/>
      <x:c r="F298" s="125"/>
      <x:c r="G298" s="58"/>
      <x:c r="H298" s="58"/>
      <x:c r="I298" s="58"/>
      <x:c r="J298" s="58"/>
      <x:c r="K298" s="58"/>
      <x:c r="L298" s="58"/>
      <x:c r="M298" s="58"/>
      <x:c r="N298" s="58"/>
      <x:c r="O298" s="58"/>
      <x:c r="P298" s="58"/>
      <x:c r="Q298" s="58"/>
      <x:c r="R298" s="58"/>
      <x:c r="S298" s="58"/>
      <x:c r="T298" s="58"/>
      <x:c r="U298" s="58"/>
      <x:c r="V298" s="58"/>
      <x:c r="W298" s="58"/>
      <x:c r="X298" s="58"/>
      <x:c r="Y298" s="58"/>
      <x:c r="Z298" s="123" t="str">
        <x:f>IF(B298="","",IF(X298&lt;&gt;"",X298,IF(OR(P298&lt;&gt;"",Q298&lt;&gt;"",R298&lt;&gt;""),"Google Ads",IF(S298&lt;&gt;"","Microsoft Ads",IF(W298&lt;&gt;"",IFERROR(INDEX('MESSPLAN'!$E$7:$E$106,MATCH(W298,'MESSPLAN'!$C$7:$C$106,0)),"Direct/Unbekannt"),IF(K298&lt;&gt;"",K298,IF(J298&lt;&gt;"",J298,IF(T298&lt;&gt;"",T298,"Direct/Unbekannt"))))))))</x:f>
      </x:c>
      <x:c r="AA298" s="123" t="str">
        <x:f>IF(B298="","",IF(W298&lt;&gt;"",IFERROR(INDEX('MESSPLAN'!$D$7:$D$106,MATCH(W298,'MESSPLAN'!$C$7:$C$106,0)),"Sonstige"),IF(OR(Z298="Google Ads",Z298="Google Organic",Z298="Google Maps"),"Google",IF(OR(U298&lt;&gt;"",T298="ChatGPT/KI-Suche"),"KI","Sonstige"))))</x:f>
      </x:c>
      <x:c r="AB298" s="123" t="str">
        <x:f>IF(B298="","",IF(X298&lt;&gt;"","manuell",IF(OR(P298&lt;&gt;"",Q298&lt;&gt;"",R298&lt;&gt;"",S298&lt;&gt;""),"click_id",IF(W298&lt;&gt;"","signal_id",IF(OR(K298&lt;&gt;"",L298&lt;&gt;"",M298&lt;&gt;""),"utm",IF(J298&lt;&gt;"","referrer",IF(T298&lt;&gt;"","selbstauskunft","unbekannt")))))))</x:f>
      </x:c>
      <x:c r="AC298" s="123" t="str">
        <x:f>IF(B298="","",IF(OR(T298="ChatGPT/KI-Suche",U298&lt;&gt;""),"Ja","Nein"))</x:f>
      </x:c>
      <x:c r="AD298" s="127" t="str">
        <x:f>IF(F298="","",DATE(YEAR(F298),MONTH(F298),1))</x:f>
      </x:c>
      <x:c r="AE298" s="123" t="str">
        <x:f>IF(B298="","",IF(G298="booking_start","Nicht zulässig",IF(OR(C298="",F298="",G298=""),"Prüfen",IF(COUNTIFS($A$7:$A$306,A298,$B$7:$B$306,B298)&gt;1,"Lead-ID prüfen","Bereit"))))</x:f>
      </x:c>
      <x:c r="AF298" s="123" t="str">
        <x:f>IF(B298="","",ROW()-6)</x:f>
      </x:c>
    </x:row>
    <x:row r="299" ht="22.5" customHeight="1">
      <x:c r="A299" s="61" t="str">
        <x:v>Eigene Daten</x:v>
      </x:c>
      <x:c r="B299" s="58"/>
      <x:c r="C299" s="58"/>
      <x:c r="D299" s="58"/>
      <x:c r="E299" s="58"/>
      <x:c r="F299" s="125"/>
      <x:c r="G299" s="58"/>
      <x:c r="H299" s="58"/>
      <x:c r="I299" s="58"/>
      <x:c r="J299" s="58"/>
      <x:c r="K299" s="58"/>
      <x:c r="L299" s="58"/>
      <x:c r="M299" s="58"/>
      <x:c r="N299" s="58"/>
      <x:c r="O299" s="58"/>
      <x:c r="P299" s="58"/>
      <x:c r="Q299" s="58"/>
      <x:c r="R299" s="58"/>
      <x:c r="S299" s="58"/>
      <x:c r="T299" s="58"/>
      <x:c r="U299" s="58"/>
      <x:c r="V299" s="58"/>
      <x:c r="W299" s="58"/>
      <x:c r="X299" s="58"/>
      <x:c r="Y299" s="58"/>
      <x:c r="Z299" s="123" t="str">
        <x:f>IF(B299="","",IF(X299&lt;&gt;"",X299,IF(OR(P299&lt;&gt;"",Q299&lt;&gt;"",R299&lt;&gt;""),"Google Ads",IF(S299&lt;&gt;"","Microsoft Ads",IF(W299&lt;&gt;"",IFERROR(INDEX('MESSPLAN'!$E$7:$E$106,MATCH(W299,'MESSPLAN'!$C$7:$C$106,0)),"Direct/Unbekannt"),IF(K299&lt;&gt;"",K299,IF(J299&lt;&gt;"",J299,IF(T299&lt;&gt;"",T299,"Direct/Unbekannt"))))))))</x:f>
      </x:c>
      <x:c r="AA299" s="123" t="str">
        <x:f>IF(B299="","",IF(W299&lt;&gt;"",IFERROR(INDEX('MESSPLAN'!$D$7:$D$106,MATCH(W299,'MESSPLAN'!$C$7:$C$106,0)),"Sonstige"),IF(OR(Z299="Google Ads",Z299="Google Organic",Z299="Google Maps"),"Google",IF(OR(U299&lt;&gt;"",T299="ChatGPT/KI-Suche"),"KI","Sonstige"))))</x:f>
      </x:c>
      <x:c r="AB299" s="123" t="str">
        <x:f>IF(B299="","",IF(X299&lt;&gt;"","manuell",IF(OR(P299&lt;&gt;"",Q299&lt;&gt;"",R299&lt;&gt;"",S299&lt;&gt;""),"click_id",IF(W299&lt;&gt;"","signal_id",IF(OR(K299&lt;&gt;"",L299&lt;&gt;"",M299&lt;&gt;""),"utm",IF(J299&lt;&gt;"","referrer",IF(T299&lt;&gt;"","selbstauskunft","unbekannt")))))))</x:f>
      </x:c>
      <x:c r="AC299" s="123" t="str">
        <x:f>IF(B299="","",IF(OR(T299="ChatGPT/KI-Suche",U299&lt;&gt;""),"Ja","Nein"))</x:f>
      </x:c>
      <x:c r="AD299" s="127" t="str">
        <x:f>IF(F299="","",DATE(YEAR(F299),MONTH(F299),1))</x:f>
      </x:c>
      <x:c r="AE299" s="123" t="str">
        <x:f>IF(B299="","",IF(G299="booking_start","Nicht zulässig",IF(OR(C299="",F299="",G299=""),"Prüfen",IF(COUNTIFS($A$7:$A$306,A299,$B$7:$B$306,B299)&gt;1,"Lead-ID prüfen","Bereit"))))</x:f>
      </x:c>
      <x:c r="AF299" s="123" t="str">
        <x:f>IF(B299="","",ROW()-6)</x:f>
      </x:c>
    </x:row>
    <x:row r="300" ht="22.5" customHeight="1">
      <x:c r="A300" s="61" t="str">
        <x:v>Eigene Daten</x:v>
      </x:c>
      <x:c r="B300" s="58"/>
      <x:c r="C300" s="58"/>
      <x:c r="D300" s="58"/>
      <x:c r="E300" s="58"/>
      <x:c r="F300" s="125"/>
      <x:c r="G300" s="58"/>
      <x:c r="H300" s="58"/>
      <x:c r="I300" s="58"/>
      <x:c r="J300" s="58"/>
      <x:c r="K300" s="58"/>
      <x:c r="L300" s="58"/>
      <x:c r="M300" s="58"/>
      <x:c r="N300" s="58"/>
      <x:c r="O300" s="58"/>
      <x:c r="P300" s="58"/>
      <x:c r="Q300" s="58"/>
      <x:c r="R300" s="58"/>
      <x:c r="S300" s="58"/>
      <x:c r="T300" s="58"/>
      <x:c r="U300" s="58"/>
      <x:c r="V300" s="58"/>
      <x:c r="W300" s="58"/>
      <x:c r="X300" s="58"/>
      <x:c r="Y300" s="58"/>
      <x:c r="Z300" s="123" t="str">
        <x:f>IF(B300="","",IF(X300&lt;&gt;"",X300,IF(OR(P300&lt;&gt;"",Q300&lt;&gt;"",R300&lt;&gt;""),"Google Ads",IF(S300&lt;&gt;"","Microsoft Ads",IF(W300&lt;&gt;"",IFERROR(INDEX('MESSPLAN'!$E$7:$E$106,MATCH(W300,'MESSPLAN'!$C$7:$C$106,0)),"Direct/Unbekannt"),IF(K300&lt;&gt;"",K300,IF(J300&lt;&gt;"",J300,IF(T300&lt;&gt;"",T300,"Direct/Unbekannt"))))))))</x:f>
      </x:c>
      <x:c r="AA300" s="123" t="str">
        <x:f>IF(B300="","",IF(W300&lt;&gt;"",IFERROR(INDEX('MESSPLAN'!$D$7:$D$106,MATCH(W300,'MESSPLAN'!$C$7:$C$106,0)),"Sonstige"),IF(OR(Z300="Google Ads",Z300="Google Organic",Z300="Google Maps"),"Google",IF(OR(U300&lt;&gt;"",T300="ChatGPT/KI-Suche"),"KI","Sonstige"))))</x:f>
      </x:c>
      <x:c r="AB300" s="123" t="str">
        <x:f>IF(B300="","",IF(X300&lt;&gt;"","manuell",IF(OR(P300&lt;&gt;"",Q300&lt;&gt;"",R300&lt;&gt;"",S300&lt;&gt;""),"click_id",IF(W300&lt;&gt;"","signal_id",IF(OR(K300&lt;&gt;"",L300&lt;&gt;"",M300&lt;&gt;""),"utm",IF(J300&lt;&gt;"","referrer",IF(T300&lt;&gt;"","selbstauskunft","unbekannt")))))))</x:f>
      </x:c>
      <x:c r="AC300" s="123" t="str">
        <x:f>IF(B300="","",IF(OR(T300="ChatGPT/KI-Suche",U300&lt;&gt;""),"Ja","Nein"))</x:f>
      </x:c>
      <x:c r="AD300" s="127" t="str">
        <x:f>IF(F300="","",DATE(YEAR(F300),MONTH(F300),1))</x:f>
      </x:c>
      <x:c r="AE300" s="123" t="str">
        <x:f>IF(B300="","",IF(G300="booking_start","Nicht zulässig",IF(OR(C300="",F300="",G300=""),"Prüfen",IF(COUNTIFS($A$7:$A$306,A300,$B$7:$B$306,B300)&gt;1,"Lead-ID prüfen","Bereit"))))</x:f>
      </x:c>
      <x:c r="AF300" s="123" t="str">
        <x:f>IF(B300="","",ROW()-6)</x:f>
      </x:c>
    </x:row>
    <x:row r="301" ht="22.5" customHeight="1">
      <x:c r="A301" s="61" t="str">
        <x:v>Eigene Daten</x:v>
      </x:c>
      <x:c r="B301" s="58"/>
      <x:c r="C301" s="58"/>
      <x:c r="D301" s="58"/>
      <x:c r="E301" s="58"/>
      <x:c r="F301" s="125"/>
      <x:c r="G301" s="58"/>
      <x:c r="H301" s="58"/>
      <x:c r="I301" s="58"/>
      <x:c r="J301" s="58"/>
      <x:c r="K301" s="58"/>
      <x:c r="L301" s="58"/>
      <x:c r="M301" s="58"/>
      <x:c r="N301" s="58"/>
      <x:c r="O301" s="58"/>
      <x:c r="P301" s="58"/>
      <x:c r="Q301" s="58"/>
      <x:c r="R301" s="58"/>
      <x:c r="S301" s="58"/>
      <x:c r="T301" s="58"/>
      <x:c r="U301" s="58"/>
      <x:c r="V301" s="58"/>
      <x:c r="W301" s="58"/>
      <x:c r="X301" s="58"/>
      <x:c r="Y301" s="58"/>
      <x:c r="Z301" s="123" t="str">
        <x:f>IF(B301="","",IF(X301&lt;&gt;"",X301,IF(OR(P301&lt;&gt;"",Q301&lt;&gt;"",R301&lt;&gt;""),"Google Ads",IF(S301&lt;&gt;"","Microsoft Ads",IF(W301&lt;&gt;"",IFERROR(INDEX('MESSPLAN'!$E$7:$E$106,MATCH(W301,'MESSPLAN'!$C$7:$C$106,0)),"Direct/Unbekannt"),IF(K301&lt;&gt;"",K301,IF(J301&lt;&gt;"",J301,IF(T301&lt;&gt;"",T301,"Direct/Unbekannt"))))))))</x:f>
      </x:c>
      <x:c r="AA301" s="123" t="str">
        <x:f>IF(B301="","",IF(W301&lt;&gt;"",IFERROR(INDEX('MESSPLAN'!$D$7:$D$106,MATCH(W301,'MESSPLAN'!$C$7:$C$106,0)),"Sonstige"),IF(OR(Z301="Google Ads",Z301="Google Organic",Z301="Google Maps"),"Google",IF(OR(U301&lt;&gt;"",T301="ChatGPT/KI-Suche"),"KI","Sonstige"))))</x:f>
      </x:c>
      <x:c r="AB301" s="123" t="str">
        <x:f>IF(B301="","",IF(X301&lt;&gt;"","manuell",IF(OR(P301&lt;&gt;"",Q301&lt;&gt;"",R301&lt;&gt;"",S301&lt;&gt;""),"click_id",IF(W301&lt;&gt;"","signal_id",IF(OR(K301&lt;&gt;"",L301&lt;&gt;"",M301&lt;&gt;""),"utm",IF(J301&lt;&gt;"","referrer",IF(T301&lt;&gt;"","selbstauskunft","unbekannt")))))))</x:f>
      </x:c>
      <x:c r="AC301" s="123" t="str">
        <x:f>IF(B301="","",IF(OR(T301="ChatGPT/KI-Suche",U301&lt;&gt;""),"Ja","Nein"))</x:f>
      </x:c>
      <x:c r="AD301" s="127" t="str">
        <x:f>IF(F301="","",DATE(YEAR(F301),MONTH(F301),1))</x:f>
      </x:c>
      <x:c r="AE301" s="123" t="str">
        <x:f>IF(B301="","",IF(G301="booking_start","Nicht zulässig",IF(OR(C301="",F301="",G301=""),"Prüfen",IF(COUNTIFS($A$7:$A$306,A301,$B$7:$B$306,B301)&gt;1,"Lead-ID prüfen","Bereit"))))</x:f>
      </x:c>
      <x:c r="AF301" s="123" t="str">
        <x:f>IF(B301="","",ROW()-6)</x:f>
      </x:c>
    </x:row>
    <x:row r="302" ht="22.5" customHeight="1">
      <x:c r="A302" s="61" t="str">
        <x:v>Eigene Daten</x:v>
      </x:c>
      <x:c r="B302" s="58"/>
      <x:c r="C302" s="58"/>
      <x:c r="D302" s="58"/>
      <x:c r="E302" s="58"/>
      <x:c r="F302" s="125"/>
      <x:c r="G302" s="58"/>
      <x:c r="H302" s="58"/>
      <x:c r="I302" s="58"/>
      <x:c r="J302" s="58"/>
      <x:c r="K302" s="58"/>
      <x:c r="L302" s="58"/>
      <x:c r="M302" s="58"/>
      <x:c r="N302" s="58"/>
      <x:c r="O302" s="58"/>
      <x:c r="P302" s="58"/>
      <x:c r="Q302" s="58"/>
      <x:c r="R302" s="58"/>
      <x:c r="S302" s="58"/>
      <x:c r="T302" s="58"/>
      <x:c r="U302" s="58"/>
      <x:c r="V302" s="58"/>
      <x:c r="W302" s="58"/>
      <x:c r="X302" s="58"/>
      <x:c r="Y302" s="58"/>
      <x:c r="Z302" s="123" t="str">
        <x:f>IF(B302="","",IF(X302&lt;&gt;"",X302,IF(OR(P302&lt;&gt;"",Q302&lt;&gt;"",R302&lt;&gt;""),"Google Ads",IF(S302&lt;&gt;"","Microsoft Ads",IF(W302&lt;&gt;"",IFERROR(INDEX('MESSPLAN'!$E$7:$E$106,MATCH(W302,'MESSPLAN'!$C$7:$C$106,0)),"Direct/Unbekannt"),IF(K302&lt;&gt;"",K302,IF(J302&lt;&gt;"",J302,IF(T302&lt;&gt;"",T302,"Direct/Unbekannt"))))))))</x:f>
      </x:c>
      <x:c r="AA302" s="123" t="str">
        <x:f>IF(B302="","",IF(W302&lt;&gt;"",IFERROR(INDEX('MESSPLAN'!$D$7:$D$106,MATCH(W302,'MESSPLAN'!$C$7:$C$106,0)),"Sonstige"),IF(OR(Z302="Google Ads",Z302="Google Organic",Z302="Google Maps"),"Google",IF(OR(U302&lt;&gt;"",T302="ChatGPT/KI-Suche"),"KI","Sonstige"))))</x:f>
      </x:c>
      <x:c r="AB302" s="123" t="str">
        <x:f>IF(B302="","",IF(X302&lt;&gt;"","manuell",IF(OR(P302&lt;&gt;"",Q302&lt;&gt;"",R302&lt;&gt;"",S302&lt;&gt;""),"click_id",IF(W302&lt;&gt;"","signal_id",IF(OR(K302&lt;&gt;"",L302&lt;&gt;"",M302&lt;&gt;""),"utm",IF(J302&lt;&gt;"","referrer",IF(T302&lt;&gt;"","selbstauskunft","unbekannt")))))))</x:f>
      </x:c>
      <x:c r="AC302" s="123" t="str">
        <x:f>IF(B302="","",IF(OR(T302="ChatGPT/KI-Suche",U302&lt;&gt;""),"Ja","Nein"))</x:f>
      </x:c>
      <x:c r="AD302" s="127" t="str">
        <x:f>IF(F302="","",DATE(YEAR(F302),MONTH(F302),1))</x:f>
      </x:c>
      <x:c r="AE302" s="123" t="str">
        <x:f>IF(B302="","",IF(G302="booking_start","Nicht zulässig",IF(OR(C302="",F302="",G302=""),"Prüfen",IF(COUNTIFS($A$7:$A$306,A302,$B$7:$B$306,B302)&gt;1,"Lead-ID prüfen","Bereit"))))</x:f>
      </x:c>
      <x:c r="AF302" s="123" t="str">
        <x:f>IF(B302="","",ROW()-6)</x:f>
      </x:c>
    </x:row>
    <x:row r="303" ht="22.5" customHeight="1">
      <x:c r="A303" s="61" t="str">
        <x:v>Eigene Daten</x:v>
      </x:c>
      <x:c r="B303" s="58"/>
      <x:c r="C303" s="58"/>
      <x:c r="D303" s="58"/>
      <x:c r="E303" s="58"/>
      <x:c r="F303" s="125"/>
      <x:c r="G303" s="58"/>
      <x:c r="H303" s="58"/>
      <x:c r="I303" s="58"/>
      <x:c r="J303" s="58"/>
      <x:c r="K303" s="58"/>
      <x:c r="L303" s="58"/>
      <x:c r="M303" s="58"/>
      <x:c r="N303" s="58"/>
      <x:c r="O303" s="58"/>
      <x:c r="P303" s="58"/>
      <x:c r="Q303" s="58"/>
      <x:c r="R303" s="58"/>
      <x:c r="S303" s="58"/>
      <x:c r="T303" s="58"/>
      <x:c r="U303" s="58"/>
      <x:c r="V303" s="58"/>
      <x:c r="W303" s="58"/>
      <x:c r="X303" s="58"/>
      <x:c r="Y303" s="58"/>
      <x:c r="Z303" s="123" t="str">
        <x:f>IF(B303="","",IF(X303&lt;&gt;"",X303,IF(OR(P303&lt;&gt;"",Q303&lt;&gt;"",R303&lt;&gt;""),"Google Ads",IF(S303&lt;&gt;"","Microsoft Ads",IF(W303&lt;&gt;"",IFERROR(INDEX('MESSPLAN'!$E$7:$E$106,MATCH(W303,'MESSPLAN'!$C$7:$C$106,0)),"Direct/Unbekannt"),IF(K303&lt;&gt;"",K303,IF(J303&lt;&gt;"",J303,IF(T303&lt;&gt;"",T303,"Direct/Unbekannt"))))))))</x:f>
      </x:c>
      <x:c r="AA303" s="123" t="str">
        <x:f>IF(B303="","",IF(W303&lt;&gt;"",IFERROR(INDEX('MESSPLAN'!$D$7:$D$106,MATCH(W303,'MESSPLAN'!$C$7:$C$106,0)),"Sonstige"),IF(OR(Z303="Google Ads",Z303="Google Organic",Z303="Google Maps"),"Google",IF(OR(U303&lt;&gt;"",T303="ChatGPT/KI-Suche"),"KI","Sonstige"))))</x:f>
      </x:c>
      <x:c r="AB303" s="123" t="str">
        <x:f>IF(B303="","",IF(X303&lt;&gt;"","manuell",IF(OR(P303&lt;&gt;"",Q303&lt;&gt;"",R303&lt;&gt;"",S303&lt;&gt;""),"click_id",IF(W303&lt;&gt;"","signal_id",IF(OR(K303&lt;&gt;"",L303&lt;&gt;"",M303&lt;&gt;""),"utm",IF(J303&lt;&gt;"","referrer",IF(T303&lt;&gt;"","selbstauskunft","unbekannt")))))))</x:f>
      </x:c>
      <x:c r="AC303" s="123" t="str">
        <x:f>IF(B303="","",IF(OR(T303="ChatGPT/KI-Suche",U303&lt;&gt;""),"Ja","Nein"))</x:f>
      </x:c>
      <x:c r="AD303" s="127" t="str">
        <x:f>IF(F303="","",DATE(YEAR(F303),MONTH(F303),1))</x:f>
      </x:c>
      <x:c r="AE303" s="123" t="str">
        <x:f>IF(B303="","",IF(G303="booking_start","Nicht zulässig",IF(OR(C303="",F303="",G303=""),"Prüfen",IF(COUNTIFS($A$7:$A$306,A303,$B$7:$B$306,B303)&gt;1,"Lead-ID prüfen","Bereit"))))</x:f>
      </x:c>
      <x:c r="AF303" s="123" t="str">
        <x:f>IF(B303="","",ROW()-6)</x:f>
      </x:c>
    </x:row>
    <x:row r="304" ht="22.5" customHeight="1">
      <x:c r="A304" s="61" t="str">
        <x:v>Eigene Daten</x:v>
      </x:c>
      <x:c r="B304" s="58"/>
      <x:c r="C304" s="58"/>
      <x:c r="D304" s="58"/>
      <x:c r="E304" s="58"/>
      <x:c r="F304" s="125"/>
      <x:c r="G304" s="58"/>
      <x:c r="H304" s="58"/>
      <x:c r="I304" s="58"/>
      <x:c r="J304" s="58"/>
      <x:c r="K304" s="58"/>
      <x:c r="L304" s="58"/>
      <x:c r="M304" s="58"/>
      <x:c r="N304" s="58"/>
      <x:c r="O304" s="58"/>
      <x:c r="P304" s="58"/>
      <x:c r="Q304" s="58"/>
      <x:c r="R304" s="58"/>
      <x:c r="S304" s="58"/>
      <x:c r="T304" s="58"/>
      <x:c r="U304" s="58"/>
      <x:c r="V304" s="58"/>
      <x:c r="W304" s="58"/>
      <x:c r="X304" s="58"/>
      <x:c r="Y304" s="58"/>
      <x:c r="Z304" s="123" t="str">
        <x:f>IF(B304="","",IF(X304&lt;&gt;"",X304,IF(OR(P304&lt;&gt;"",Q304&lt;&gt;"",R304&lt;&gt;""),"Google Ads",IF(S304&lt;&gt;"","Microsoft Ads",IF(W304&lt;&gt;"",IFERROR(INDEX('MESSPLAN'!$E$7:$E$106,MATCH(W304,'MESSPLAN'!$C$7:$C$106,0)),"Direct/Unbekannt"),IF(K304&lt;&gt;"",K304,IF(J304&lt;&gt;"",J304,IF(T304&lt;&gt;"",T304,"Direct/Unbekannt"))))))))</x:f>
      </x:c>
      <x:c r="AA304" s="123" t="str">
        <x:f>IF(B304="","",IF(W304&lt;&gt;"",IFERROR(INDEX('MESSPLAN'!$D$7:$D$106,MATCH(W304,'MESSPLAN'!$C$7:$C$106,0)),"Sonstige"),IF(OR(Z304="Google Ads",Z304="Google Organic",Z304="Google Maps"),"Google",IF(OR(U304&lt;&gt;"",T304="ChatGPT/KI-Suche"),"KI","Sonstige"))))</x:f>
      </x:c>
      <x:c r="AB304" s="123" t="str">
        <x:f>IF(B304="","",IF(X304&lt;&gt;"","manuell",IF(OR(P304&lt;&gt;"",Q304&lt;&gt;"",R304&lt;&gt;"",S304&lt;&gt;""),"click_id",IF(W304&lt;&gt;"","signal_id",IF(OR(K304&lt;&gt;"",L304&lt;&gt;"",M304&lt;&gt;""),"utm",IF(J304&lt;&gt;"","referrer",IF(T304&lt;&gt;"","selbstauskunft","unbekannt")))))))</x:f>
      </x:c>
      <x:c r="AC304" s="123" t="str">
        <x:f>IF(B304="","",IF(OR(T304="ChatGPT/KI-Suche",U304&lt;&gt;""),"Ja","Nein"))</x:f>
      </x:c>
      <x:c r="AD304" s="127" t="str">
        <x:f>IF(F304="","",DATE(YEAR(F304),MONTH(F304),1))</x:f>
      </x:c>
      <x:c r="AE304" s="123" t="str">
        <x:f>IF(B304="","",IF(G304="booking_start","Nicht zulässig",IF(OR(C304="",F304="",G304=""),"Prüfen",IF(COUNTIFS($A$7:$A$306,A304,$B$7:$B$306,B304)&gt;1,"Lead-ID prüfen","Bereit"))))</x:f>
      </x:c>
      <x:c r="AF304" s="123" t="str">
        <x:f>IF(B304="","",ROW()-6)</x:f>
      </x:c>
    </x:row>
    <x:row r="305" ht="22.5" customHeight="1">
      <x:c r="A305" s="61" t="str">
        <x:v>Eigene Daten</x:v>
      </x:c>
      <x:c r="B305" s="58"/>
      <x:c r="C305" s="58"/>
      <x:c r="D305" s="58"/>
      <x:c r="E305" s="58"/>
      <x:c r="F305" s="125"/>
      <x:c r="G305" s="58"/>
      <x:c r="H305" s="58"/>
      <x:c r="I305" s="58"/>
      <x:c r="J305" s="58"/>
      <x:c r="K305" s="58"/>
      <x:c r="L305" s="58"/>
      <x:c r="M305" s="58"/>
      <x:c r="N305" s="58"/>
      <x:c r="O305" s="58"/>
      <x:c r="P305" s="58"/>
      <x:c r="Q305" s="58"/>
      <x:c r="R305" s="58"/>
      <x:c r="S305" s="58"/>
      <x:c r="T305" s="58"/>
      <x:c r="U305" s="58"/>
      <x:c r="V305" s="58"/>
      <x:c r="W305" s="58"/>
      <x:c r="X305" s="58"/>
      <x:c r="Y305" s="58"/>
      <x:c r="Z305" s="123" t="str">
        <x:f>IF(B305="","",IF(X305&lt;&gt;"",X305,IF(OR(P305&lt;&gt;"",Q305&lt;&gt;"",R305&lt;&gt;""),"Google Ads",IF(S305&lt;&gt;"","Microsoft Ads",IF(W305&lt;&gt;"",IFERROR(INDEX('MESSPLAN'!$E$7:$E$106,MATCH(W305,'MESSPLAN'!$C$7:$C$106,0)),"Direct/Unbekannt"),IF(K305&lt;&gt;"",K305,IF(J305&lt;&gt;"",J305,IF(T305&lt;&gt;"",T305,"Direct/Unbekannt"))))))))</x:f>
      </x:c>
      <x:c r="AA305" s="123" t="str">
        <x:f>IF(B305="","",IF(W305&lt;&gt;"",IFERROR(INDEX('MESSPLAN'!$D$7:$D$106,MATCH(W305,'MESSPLAN'!$C$7:$C$106,0)),"Sonstige"),IF(OR(Z305="Google Ads",Z305="Google Organic",Z305="Google Maps"),"Google",IF(OR(U305&lt;&gt;"",T305="ChatGPT/KI-Suche"),"KI","Sonstige"))))</x:f>
      </x:c>
      <x:c r="AB305" s="123" t="str">
        <x:f>IF(B305="","",IF(X305&lt;&gt;"","manuell",IF(OR(P305&lt;&gt;"",Q305&lt;&gt;"",R305&lt;&gt;"",S305&lt;&gt;""),"click_id",IF(W305&lt;&gt;"","signal_id",IF(OR(K305&lt;&gt;"",L305&lt;&gt;"",M305&lt;&gt;""),"utm",IF(J305&lt;&gt;"","referrer",IF(T305&lt;&gt;"","selbstauskunft","unbekannt")))))))</x:f>
      </x:c>
      <x:c r="AC305" s="123" t="str">
        <x:f>IF(B305="","",IF(OR(T305="ChatGPT/KI-Suche",U305&lt;&gt;""),"Ja","Nein"))</x:f>
      </x:c>
      <x:c r="AD305" s="127" t="str">
        <x:f>IF(F305="","",DATE(YEAR(F305),MONTH(F305),1))</x:f>
      </x:c>
      <x:c r="AE305" s="123" t="str">
        <x:f>IF(B305="","",IF(G305="booking_start","Nicht zulässig",IF(OR(C305="",F305="",G305=""),"Prüfen",IF(COUNTIFS($A$7:$A$306,A305,$B$7:$B$306,B305)&gt;1,"Lead-ID prüfen","Bereit"))))</x:f>
      </x:c>
      <x:c r="AF305" s="123" t="str">
        <x:f>IF(B305="","",ROW()-6)</x:f>
      </x:c>
    </x:row>
    <x:row r="306" ht="22.5" customHeight="1">
      <x:c r="A306" s="61" t="str">
        <x:v>Eigene Daten</x:v>
      </x:c>
      <x:c r="B306" s="58"/>
      <x:c r="C306" s="58"/>
      <x:c r="D306" s="58"/>
      <x:c r="E306" s="58"/>
      <x:c r="F306" s="125"/>
      <x:c r="G306" s="58"/>
      <x:c r="H306" s="58"/>
      <x:c r="I306" s="58"/>
      <x:c r="J306" s="58"/>
      <x:c r="K306" s="58"/>
      <x:c r="L306" s="58"/>
      <x:c r="M306" s="58"/>
      <x:c r="N306" s="58"/>
      <x:c r="O306" s="58"/>
      <x:c r="P306" s="58"/>
      <x:c r="Q306" s="58"/>
      <x:c r="R306" s="58"/>
      <x:c r="S306" s="58"/>
      <x:c r="T306" s="58"/>
      <x:c r="U306" s="58"/>
      <x:c r="V306" s="58"/>
      <x:c r="W306" s="58"/>
      <x:c r="X306" s="58"/>
      <x:c r="Y306" s="58"/>
      <x:c r="Z306" s="123" t="str">
        <x:f>IF(B306="","",IF(X306&lt;&gt;"",X306,IF(OR(P306&lt;&gt;"",Q306&lt;&gt;"",R306&lt;&gt;""),"Google Ads",IF(S306&lt;&gt;"","Microsoft Ads",IF(W306&lt;&gt;"",IFERROR(INDEX('MESSPLAN'!$E$7:$E$106,MATCH(W306,'MESSPLAN'!$C$7:$C$106,0)),"Direct/Unbekannt"),IF(K306&lt;&gt;"",K306,IF(J306&lt;&gt;"",J306,IF(T306&lt;&gt;"",T306,"Direct/Unbekannt"))))))))</x:f>
      </x:c>
      <x:c r="AA306" s="123" t="str">
        <x:f>IF(B306="","",IF(W306&lt;&gt;"",IFERROR(INDEX('MESSPLAN'!$D$7:$D$106,MATCH(W306,'MESSPLAN'!$C$7:$C$106,0)),"Sonstige"),IF(OR(Z306="Google Ads",Z306="Google Organic",Z306="Google Maps"),"Google",IF(OR(U306&lt;&gt;"",T306="ChatGPT/KI-Suche"),"KI","Sonstige"))))</x:f>
      </x:c>
      <x:c r="AB306" s="123" t="str">
        <x:f>IF(B306="","",IF(X306&lt;&gt;"","manuell",IF(OR(P306&lt;&gt;"",Q306&lt;&gt;"",R306&lt;&gt;"",S306&lt;&gt;""),"click_id",IF(W306&lt;&gt;"","signal_id",IF(OR(K306&lt;&gt;"",L306&lt;&gt;"",M306&lt;&gt;""),"utm",IF(J306&lt;&gt;"","referrer",IF(T306&lt;&gt;"","selbstauskunft","unbekannt")))))))</x:f>
      </x:c>
      <x:c r="AC306" s="123" t="str">
        <x:f>IF(B306="","",IF(OR(T306="ChatGPT/KI-Suche",U306&lt;&gt;""),"Ja","Nein"))</x:f>
      </x:c>
      <x:c r="AD306" s="127" t="str">
        <x:f>IF(F306="","",DATE(YEAR(F306),MONTH(F306),1))</x:f>
      </x:c>
      <x:c r="AE306" s="123" t="str">
        <x:f>IF(B306="","",IF(G306="booking_start","Nicht zulässig",IF(OR(C306="",F306="",G306=""),"Prüfen",IF(COUNTIFS($A$7:$A$306,A306,$B$7:$B$306,B306)&gt;1,"Lead-ID prüfen","Bereit"))))</x:f>
      </x:c>
      <x:c r="AF306" s="123" t="str">
        <x:f>IF(B306="","",ROW()-6)</x:f>
      </x:c>
    </x:row>
  </x:sheetData>
  <x:mergeCells>
    <x:mergeCell ref="A1:AF2"/>
    <x:mergeCell ref="A3:AF3"/>
    <x:mergeCell ref="A5:AF5"/>
  </x:mergeCells>
  <x:conditionalFormatting sqref="B7:B306">
    <x:cfRule type="expression" dxfId="1" priority="1">
      <x:formula>AND(B7&lt;&gt;"",COUNTIFS($A$7:$A$306,A7,$B$7:$B$306,B7)&gt;1)</x:formula>
    </x:cfRule>
  </x:conditionalFormatting>
  <x:conditionalFormatting sqref="AE7:AE306">
    <x:cfRule type="containsText" dxfId="2" priority="2" operator="containsText" text="Bereit"/>
    <x:cfRule type="containsText" dxfId="3" priority="3" operator="containsText" text="Prüfen"/>
    <x:cfRule type="containsText" dxfId="4" priority="4" operator="containsText" text="fehlt"/>
    <x:cfRule type="containsText" dxfId="5" priority="5" operator="containsText" text="Nicht zulässig"/>
  </x:conditionalFormatting>
  <x:dataValidations count="6">
    <x:dataValidation type="list" sqref="A7:A306">
      <x:formula1>"Beispiel,Eigene Daten"</x:formula1>
    </x:dataValidation>
    <x:dataValidation type="list" sqref="G7:G306">
      <x:formula1>"contact_received,appointment_booked,call_received,email_received,other_contact"</x:formula1>
    </x:dataValidation>
    <x:dataValidation type="list" sqref="H7:H306">
      <x:formula1>"Formular,Termin,Anruf,E-Mail,Sonstiger Kontakt"</x:formula1>
    </x:dataValidation>
    <x:dataValidation type="list" sqref="T7:T306">
      <x:formula1>"Google-Suche,Google Ads,Google Maps,Empfehlung,LinkedIn,ChatGPT/KI-Suche,Snapchat,Sonstiges,Unbekannt"</x:formula1>
    </x:dataValidation>
    <x:dataValidation type="list" sqref="U7:U306">
      <x:formula1>",ChatGPT,Gemini,Claude,Copilot,Google AI Overview,Sonstiges"</x:formula1>
    </x:dataValidation>
    <x:dataValidation type="list" sqref="X7:X306">
      <x:formula1>",Google Ads,Google Organic,Google Maps,Microsoft Ads,ChatGPT,Gemini,Claude,Copilot,Empfehlung,LinkedIn,Direct/Unbekannt,Sonstige"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ff155a34a5443a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8.670000076293945" hidden="0" customWidth="1"/>
    <x:col min="3" max="3" width="16.670000076293945" hidden="0" customWidth="1"/>
    <x:col min="4" max="4" width="13.890000343322754" hidden="0" customWidth="1"/>
    <x:col min="5" max="5" width="13.890000343322754" hidden="0" customWidth="1"/>
    <x:col min="6" max="6" width="15.5600004196167" hidden="0" customWidth="1"/>
    <x:col min="7" max="7" width="17.219999313354492" hidden="0" customWidth="1"/>
    <x:col min="8" max="8" width="21.110000610351562" hidden="0" customWidth="1"/>
    <x:col min="9" max="9" width="16.110000610351562" hidden="0" customWidth="1"/>
    <x:col min="10" max="10" width="12.779999732971191" hidden="0" customWidth="1"/>
    <x:col min="11" max="11" width="13.329999923706055" hidden="0" customWidth="1"/>
    <x:col min="12" max="12" width="16.110000610351562" hidden="0" customWidth="1"/>
    <x:col min="13" max="13" width="16.110000610351562" hidden="0" customWidth="1"/>
    <x:col min="14" max="14" width="18.329999923706055" hidden="0" customWidth="1"/>
    <x:col min="15" max="15" width="13.890000343322754" hidden="0" customWidth="1"/>
    <x:col min="16" max="16" width="13.890000343322754" hidden="0" customWidth="1"/>
    <x:col min="17" max="17" width="25.559999465942383" hidden="0" customWidth="1"/>
    <x:col min="18" max="18" width="11.670000076293945" hidden="0" customWidth="1"/>
    <x:col min="19" max="19" width="16.110000610351562" hidden="0" customWidth="1"/>
    <x:col min="20" max="20" width="10.5600004196167" hidden="0" customWidth="1"/>
    <x:col min="21" max="21" width="11.670000076293945" hidden="0" customWidth="1"/>
    <x:col min="22" max="22" width="20" hidden="0" customWidth="1"/>
    <x:col min="23" max="23" width="16.110000610351562" hidden="0" customWidth="1"/>
    <x:col min="24" max="24" width="16.110000610351562" hidden="0" customWidth="1"/>
    <x:col min="25" max="25" width="15.5600004196167" hidden="0" customWidth="1"/>
  </x:cols>
  <x:sheetData>
    <x:row r="1" ht="28.5" customHeight="1">
      <x:c r="A1" s="4" t="str">
        <x:v>03 · OUTCOMES</x:v>
      </x:c>
      <x:c r="B1" s="4" t="str">
        <x:v>03 · OUTCOMES</x:v>
      </x:c>
      <x:c r="C1" s="4" t="str">
        <x:v>03 · OUTCOMES</x:v>
      </x:c>
      <x:c r="D1" s="4" t="str">
        <x:v>03 · OUTCOMES</x:v>
      </x:c>
      <x:c r="E1" s="4" t="str">
        <x:v>03 · OUTCOMES</x:v>
      </x:c>
      <x:c r="F1" s="4" t="str">
        <x:v>03 · OUTCOMES</x:v>
      </x:c>
      <x:c r="G1" s="4" t="str">
        <x:v>03 · OUTCOMES</x:v>
      </x:c>
      <x:c r="H1" s="4" t="str">
        <x:v>03 · OUTCOMES</x:v>
      </x:c>
      <x:c r="I1" s="4" t="str">
        <x:v>03 · OUTCOMES</x:v>
      </x:c>
      <x:c r="J1" s="4" t="str">
        <x:v>03 · OUTCOMES</x:v>
      </x:c>
      <x:c r="K1" s="4" t="str">
        <x:v>03 · OUTCOMES</x:v>
      </x:c>
      <x:c r="L1" s="4" t="str">
        <x:v>03 · OUTCOMES</x:v>
      </x:c>
      <x:c r="M1" s="4" t="str">
        <x:v>03 · OUTCOMES</x:v>
      </x:c>
      <x:c r="N1" s="4" t="str">
        <x:v>03 · OUTCOMES</x:v>
      </x:c>
      <x:c r="O1" s="4" t="str">
        <x:v>03 · OUTCOMES</x:v>
      </x:c>
      <x:c r="P1" s="4" t="str">
        <x:v>03 · OUTCOMES</x:v>
      </x:c>
      <x:c r="Q1" s="4" t="str">
        <x:v>03 · OUTCOMES</x:v>
      </x:c>
      <x:c r="R1" s="4" t="str">
        <x:v>03 · OUTCOMES</x:v>
      </x:c>
      <x:c r="S1" s="4" t="str">
        <x:v>03 · OUTCOMES</x:v>
      </x:c>
      <x:c r="T1" s="4" t="str">
        <x:v>03 · OUTCOMES</x:v>
      </x:c>
      <x:c r="U1" s="4" t="str">
        <x:v>03 · OUTCOMES</x:v>
      </x:c>
      <x:c r="V1" s="4" t="str">
        <x:v>03 · OUTCOMES</x:v>
      </x:c>
      <x:c r="W1" s="4" t="str">
        <x:v>03 · OUTCOMES</x:v>
      </x:c>
      <x:c r="X1" s="4" t="str">
        <x:v>03 · OUTCOMES</x:v>
      </x:c>
      <x:c r="Y1" s="4" t="str">
        <x:v>03 · OUTCOMES</x:v>
      </x:c>
    </x:row>
    <x:row r="2" ht="28.5" customHeight="1">
      <x:c r="A2" s="4" t="str">
        <x:v>03 · OUTCOMES</x:v>
      </x:c>
      <x:c r="B2" s="4" t="str">
        <x:v>03 · OUTCOMES</x:v>
      </x:c>
      <x:c r="C2" s="4" t="str">
        <x:v>03 · OUTCOMES</x:v>
      </x:c>
      <x:c r="D2" s="4" t="str">
        <x:v>03 · OUTCOMES</x:v>
      </x:c>
      <x:c r="E2" s="4" t="str">
        <x:v>03 · OUTCOMES</x:v>
      </x:c>
      <x:c r="F2" s="4" t="str">
        <x:v>03 · OUTCOMES</x:v>
      </x:c>
      <x:c r="G2" s="4" t="str">
        <x:v>03 · OUTCOMES</x:v>
      </x:c>
      <x:c r="H2" s="4" t="str">
        <x:v>03 · OUTCOMES</x:v>
      </x:c>
      <x:c r="I2" s="4" t="str">
        <x:v>03 · OUTCOMES</x:v>
      </x:c>
      <x:c r="J2" s="4" t="str">
        <x:v>03 · OUTCOMES</x:v>
      </x:c>
      <x:c r="K2" s="4" t="str">
        <x:v>03 · OUTCOMES</x:v>
      </x:c>
      <x:c r="L2" s="4" t="str">
        <x:v>03 · OUTCOMES</x:v>
      </x:c>
      <x:c r="M2" s="4" t="str">
        <x:v>03 · OUTCOMES</x:v>
      </x:c>
      <x:c r="N2" s="4" t="str">
        <x:v>03 · OUTCOMES</x:v>
      </x:c>
      <x:c r="O2" s="4" t="str">
        <x:v>03 · OUTCOMES</x:v>
      </x:c>
      <x:c r="P2" s="4" t="str">
        <x:v>03 · OUTCOMES</x:v>
      </x:c>
      <x:c r="Q2" s="4" t="str">
        <x:v>03 · OUTCOMES</x:v>
      </x:c>
      <x:c r="R2" s="4" t="str">
        <x:v>03 · OUTCOMES</x:v>
      </x:c>
      <x:c r="S2" s="4" t="str">
        <x:v>03 · OUTCOMES</x:v>
      </x:c>
      <x:c r="T2" s="4" t="str">
        <x:v>03 · OUTCOMES</x:v>
      </x:c>
      <x:c r="U2" s="4" t="str">
        <x:v>03 · OUTCOMES</x:v>
      </x:c>
      <x:c r="V2" s="4" t="str">
        <x:v>03 · OUTCOMES</x:v>
      </x:c>
      <x:c r="W2" s="4" t="str">
        <x:v>03 · OUTCOMES</x:v>
      </x:c>
      <x:c r="X2" s="4" t="str">
        <x:v>03 · OUTCOMES</x:v>
      </x:c>
      <x:c r="Y2" s="4" t="str">
        <x:v>03 · OUTCOMES</x:v>
      </x:c>
    </x:row>
    <x:row r="3" ht="25.5" customHeight="1">
      <x:c r="A3" s="7" t="str">
        <x:v>Append-only: eine neue Zeile je Status- oder Umsatzereignis. Alte Ereignisse nicht still überschreiben.</x:v>
      </x:c>
      <x:c r="B3" s="7" t="str">
        <x:v>Append-only: eine neue Zeile je Status- oder Umsatzereignis. Alte Ereignisse nicht still überschreiben.</x:v>
      </x:c>
      <x:c r="C3" s="7" t="str">
        <x:v>Append-only: eine neue Zeile je Status- oder Umsatzereignis. Alte Ereignisse nicht still überschreiben.</x:v>
      </x:c>
      <x:c r="D3" s="7" t="str">
        <x:v>Append-only: eine neue Zeile je Status- oder Umsatzereignis. Alte Ereignisse nicht still überschreiben.</x:v>
      </x:c>
      <x:c r="E3" s="7" t="str">
        <x:v>Append-only: eine neue Zeile je Status- oder Umsatzereignis. Alte Ereignisse nicht still überschreiben.</x:v>
      </x:c>
      <x:c r="F3" s="7" t="str">
        <x:v>Append-only: eine neue Zeile je Status- oder Umsatzereignis. Alte Ereignisse nicht still überschreiben.</x:v>
      </x:c>
      <x:c r="G3" s="7" t="str">
        <x:v>Append-only: eine neue Zeile je Status- oder Umsatzereignis. Alte Ereignisse nicht still überschreiben.</x:v>
      </x:c>
      <x:c r="H3" s="7" t="str">
        <x:v>Append-only: eine neue Zeile je Status- oder Umsatzereignis. Alte Ereignisse nicht still überschreiben.</x:v>
      </x:c>
      <x:c r="I3" s="7" t="str">
        <x:v>Append-only: eine neue Zeile je Status- oder Umsatzereignis. Alte Ereignisse nicht still überschreiben.</x:v>
      </x:c>
      <x:c r="J3" s="7" t="str">
        <x:v>Append-only: eine neue Zeile je Status- oder Umsatzereignis. Alte Ereignisse nicht still überschreiben.</x:v>
      </x:c>
      <x:c r="K3" s="7" t="str">
        <x:v>Append-only: eine neue Zeile je Status- oder Umsatzereignis. Alte Ereignisse nicht still überschreiben.</x:v>
      </x:c>
      <x:c r="L3" s="7" t="str">
        <x:v>Append-only: eine neue Zeile je Status- oder Umsatzereignis. Alte Ereignisse nicht still überschreiben.</x:v>
      </x:c>
      <x:c r="M3" s="7" t="str">
        <x:v>Append-only: eine neue Zeile je Status- oder Umsatzereignis. Alte Ereignisse nicht still überschreiben.</x:v>
      </x:c>
      <x:c r="N3" s="7" t="str">
        <x:v>Append-only: eine neue Zeile je Status- oder Umsatzereignis. Alte Ereignisse nicht still überschreiben.</x:v>
      </x:c>
      <x:c r="O3" s="7" t="str">
        <x:v>Append-only: eine neue Zeile je Status- oder Umsatzereignis. Alte Ereignisse nicht still überschreiben.</x:v>
      </x:c>
      <x:c r="P3" s="7" t="str">
        <x:v>Append-only: eine neue Zeile je Status- oder Umsatzereignis. Alte Ereignisse nicht still überschreiben.</x:v>
      </x:c>
      <x:c r="Q3" s="7" t="str">
        <x:v>Append-only: eine neue Zeile je Status- oder Umsatzereignis. Alte Ereignisse nicht still überschreiben.</x:v>
      </x:c>
      <x:c r="R3" s="7" t="str">
        <x:v>Append-only: eine neue Zeile je Status- oder Umsatzereignis. Alte Ereignisse nicht still überschreiben.</x:v>
      </x:c>
      <x:c r="S3" s="7" t="str">
        <x:v>Append-only: eine neue Zeile je Status- oder Umsatzereignis. Alte Ereignisse nicht still überschreiben.</x:v>
      </x:c>
      <x:c r="T3" s="7" t="str">
        <x:v>Append-only: eine neue Zeile je Status- oder Umsatzereignis. Alte Ereignisse nicht still überschreiben.</x:v>
      </x:c>
      <x:c r="U3" s="7" t="str">
        <x:v>Append-only: eine neue Zeile je Status- oder Umsatzereignis. Alte Ereignisse nicht still überschreiben.</x:v>
      </x:c>
      <x:c r="V3" s="7" t="str">
        <x:v>Append-only: eine neue Zeile je Status- oder Umsatzereignis. Alte Ereignisse nicht still überschreiben.</x:v>
      </x:c>
      <x:c r="W3" s="7" t="str">
        <x:v>Append-only: eine neue Zeile je Status- oder Umsatzereignis. Alte Ereignisse nicht still überschreiben.</x:v>
      </x:c>
      <x:c r="X3" s="7" t="str">
        <x:v>Append-only: eine neue Zeile je Status- oder Umsatzereignis. Alte Ereignisse nicht still überschreiben.</x:v>
      </x:c>
      <x:c r="Y3" s="7" t="str">
        <x:v>Append-only: eine neue Zeile je Status- oder Umsatzereignis. Alte Ereignisse nicht still überschreiben.</x:v>
      </x:c>
    </x:row>
    <x:row r="5">
      <x:c r="A5" s="116" t="str">
        <x:v>`qualified_lead` und `customer_won` werden manuell oder aus CRM/Bexio importiert. Der Report zählt jede Lead-ID bzw. Deal-ID nur einmal und prüft das Reifefenster am exakten Erstkontakt.</x:v>
      </x:c>
      <x:c r="B5" s="116" t="str">
        <x:v>`qualified_lead` und `customer_won` werden manuell oder aus CRM/Bexio importiert. Der Report zählt jede Lead-ID bzw. Deal-ID nur einmal und prüft das Reifefenster am exakten Erstkontakt.</x:v>
      </x:c>
      <x:c r="C5" s="116" t="str">
        <x:v>`qualified_lead` und `customer_won` werden manuell oder aus CRM/Bexio importiert. Der Report zählt jede Lead-ID bzw. Deal-ID nur einmal und prüft das Reifefenster am exakten Erstkontakt.</x:v>
      </x:c>
      <x:c r="D5" s="116" t="str">
        <x:v>`qualified_lead` und `customer_won` werden manuell oder aus CRM/Bexio importiert. Der Report zählt jede Lead-ID bzw. Deal-ID nur einmal und prüft das Reifefenster am exakten Erstkontakt.</x:v>
      </x:c>
      <x:c r="E5" s="116" t="str">
        <x:v>`qualified_lead` und `customer_won` werden manuell oder aus CRM/Bexio importiert. Der Report zählt jede Lead-ID bzw. Deal-ID nur einmal und prüft das Reifefenster am exakten Erstkontakt.</x:v>
      </x:c>
      <x:c r="F5" s="116" t="str">
        <x:v>`qualified_lead` und `customer_won` werden manuell oder aus CRM/Bexio importiert. Der Report zählt jede Lead-ID bzw. Deal-ID nur einmal und prüft das Reifefenster am exakten Erstkontakt.</x:v>
      </x:c>
      <x:c r="G5" s="116" t="str">
        <x:v>`qualified_lead` und `customer_won` werden manuell oder aus CRM/Bexio importiert. Der Report zählt jede Lead-ID bzw. Deal-ID nur einmal und prüft das Reifefenster am exakten Erstkontakt.</x:v>
      </x:c>
      <x:c r="H5" s="116" t="str">
        <x:v>`qualified_lead` und `customer_won` werden manuell oder aus CRM/Bexio importiert. Der Report zählt jede Lead-ID bzw. Deal-ID nur einmal und prüft das Reifefenster am exakten Erstkontakt.</x:v>
      </x:c>
      <x:c r="I5" s="116" t="str">
        <x:v>`qualified_lead` und `customer_won` werden manuell oder aus CRM/Bexio importiert. Der Report zählt jede Lead-ID bzw. Deal-ID nur einmal und prüft das Reifefenster am exakten Erstkontakt.</x:v>
      </x:c>
      <x:c r="J5" s="116" t="str">
        <x:v>`qualified_lead` und `customer_won` werden manuell oder aus CRM/Bexio importiert. Der Report zählt jede Lead-ID bzw. Deal-ID nur einmal und prüft das Reifefenster am exakten Erstkontakt.</x:v>
      </x:c>
      <x:c r="K5" s="116" t="str">
        <x:v>`qualified_lead` und `customer_won` werden manuell oder aus CRM/Bexio importiert. Der Report zählt jede Lead-ID bzw. Deal-ID nur einmal und prüft das Reifefenster am exakten Erstkontakt.</x:v>
      </x:c>
      <x:c r="L5" s="116" t="str">
        <x:v>`qualified_lead` und `customer_won` werden manuell oder aus CRM/Bexio importiert. Der Report zählt jede Lead-ID bzw. Deal-ID nur einmal und prüft das Reifefenster am exakten Erstkontakt.</x:v>
      </x:c>
      <x:c r="M5" s="116" t="str">
        <x:v>`qualified_lead` und `customer_won` werden manuell oder aus CRM/Bexio importiert. Der Report zählt jede Lead-ID bzw. Deal-ID nur einmal und prüft das Reifefenster am exakten Erstkontakt.</x:v>
      </x:c>
      <x:c r="N5" s="116" t="str">
        <x:v>`qualified_lead` und `customer_won` werden manuell oder aus CRM/Bexio importiert. Der Report zählt jede Lead-ID bzw. Deal-ID nur einmal und prüft das Reifefenster am exakten Erstkontakt.</x:v>
      </x:c>
      <x:c r="O5" s="116" t="str">
        <x:v>`qualified_lead` und `customer_won` werden manuell oder aus CRM/Bexio importiert. Der Report zählt jede Lead-ID bzw. Deal-ID nur einmal und prüft das Reifefenster am exakten Erstkontakt.</x:v>
      </x:c>
      <x:c r="P5" s="116" t="str">
        <x:v>`qualified_lead` und `customer_won` werden manuell oder aus CRM/Bexio importiert. Der Report zählt jede Lead-ID bzw. Deal-ID nur einmal und prüft das Reifefenster am exakten Erstkontakt.</x:v>
      </x:c>
      <x:c r="Q5" s="116" t="str">
        <x:v>`qualified_lead` und `customer_won` werden manuell oder aus CRM/Bexio importiert. Der Report zählt jede Lead-ID bzw. Deal-ID nur einmal und prüft das Reifefenster am exakten Erstkontakt.</x:v>
      </x:c>
      <x:c r="R5" s="116" t="str">
        <x:v>`qualified_lead` und `customer_won` werden manuell oder aus CRM/Bexio importiert. Der Report zählt jede Lead-ID bzw. Deal-ID nur einmal und prüft das Reifefenster am exakten Erstkontakt.</x:v>
      </x:c>
      <x:c r="S5" s="116" t="str">
        <x:v>`qualified_lead` und `customer_won` werden manuell oder aus CRM/Bexio importiert. Der Report zählt jede Lead-ID bzw. Deal-ID nur einmal und prüft das Reifefenster am exakten Erstkontakt.</x:v>
      </x:c>
      <x:c r="T5" s="116" t="str">
        <x:v>`qualified_lead` und `customer_won` werden manuell oder aus CRM/Bexio importiert. Der Report zählt jede Lead-ID bzw. Deal-ID nur einmal und prüft das Reifefenster am exakten Erstkontakt.</x:v>
      </x:c>
      <x:c r="U5" s="116" t="str">
        <x:v>`qualified_lead` und `customer_won` werden manuell oder aus CRM/Bexio importiert. Der Report zählt jede Lead-ID bzw. Deal-ID nur einmal und prüft das Reifefenster am exakten Erstkontakt.</x:v>
      </x:c>
      <x:c r="V5" s="116" t="str">
        <x:v>`qualified_lead` und `customer_won` werden manuell oder aus CRM/Bexio importiert. Der Report zählt jede Lead-ID bzw. Deal-ID nur einmal und prüft das Reifefenster am exakten Erstkontakt.</x:v>
      </x:c>
      <x:c r="W5" s="116" t="str">
        <x:v>`qualified_lead` und `customer_won` werden manuell oder aus CRM/Bexio importiert. Der Report zählt jede Lead-ID bzw. Deal-ID nur einmal und prüft das Reifefenster am exakten Erstkontakt.</x:v>
      </x:c>
      <x:c r="X5" s="116" t="str">
        <x:v>`qualified_lead` und `customer_won` werden manuell oder aus CRM/Bexio importiert. Der Report zählt jede Lead-ID bzw. Deal-ID nur einmal und prüft das Reifefenster am exakten Erstkontakt.</x:v>
      </x:c>
      <x:c r="Y5" s="116" t="str">
        <x:v>`qualified_lead` und `customer_won` werden manuell oder aus CRM/Bexio importiert. Der Report zählt jede Lead-ID bzw. Deal-ID nur einmal und prüft das Reifefenster am exakten Erstkontakt.</x:v>
      </x:c>
    </x:row>
    <x:row r="6" ht="33" customHeight="1">
      <x:c r="A6" s="48" t="str">
        <x:v>Datentyp</x:v>
      </x:c>
      <x:c r="B6" s="49" t="str">
        <x:v>Gültig</x:v>
      </x:c>
      <x:c r="C6" s="49" t="str">
        <x:v>Outcome-Event-ID</x:v>
      </x:c>
      <x:c r="D6" s="49" t="str">
        <x:v>Lead-ID</x:v>
      </x:c>
      <x:c r="E6" s="49" t="str">
        <x:v>Deal-ID</x:v>
      </x:c>
      <x:c r="F6" s="49" t="str">
        <x:v>Ereignis am</x:v>
      </x:c>
      <x:c r="G6" s="49" t="str">
        <x:v>Eventtyp</x:v>
      </x:c>
      <x:c r="H6" s="49" t="str">
        <x:v>Grundcode</x:v>
      </x:c>
      <x:c r="I6" s="49" t="str">
        <x:v>Kriterienversion</x:v>
      </x:c>
      <x:c r="J6" s="49" t="str">
        <x:v>Wert CHF</x:v>
      </x:c>
      <x:c r="K6" s="49" t="str">
        <x:v>Umsatzart</x:v>
      </x:c>
      <x:c r="L6" s="49" t="str">
        <x:v>Quellsystem</x:v>
      </x:c>
      <x:c r="M6" s="49" t="str">
        <x:v>Quell-Record-ID</x:v>
      </x:c>
      <x:c r="N6" s="49" t="str">
        <x:v>Forschungsfreigabe</x:v>
      </x:c>
      <x:c r="O6" s="49" t="str">
        <x:v>Datenversion</x:v>
      </x:c>
      <x:c r="P6" s="49" t="str">
        <x:v>Verantwortlich</x:v>
      </x:c>
      <x:c r="Q6" s="49" t="str">
        <x:v>Notiz ohne PII</x:v>
      </x:c>
      <x:c r="R6" s="49" t="str">
        <x:v>Kohortenmonat</x:v>
      </x:c>
      <x:c r="S6" s="49" t="str">
        <x:v>Reporting-Quelle</x:v>
      </x:c>
      <x:c r="T6" s="49" t="str">
        <x:v>Messlinie</x:v>
      </x:c>
      <x:c r="U6" s="49" t="str">
        <x:v>Tage bis Outcome</x:v>
      </x:c>
      <x:c r="V6" s="49" t="str">
        <x:v>Datenqualität</x:v>
      </x:c>
      <x:c r="W6" s="49" t="str">
        <x:v>Zählwert qualifiziert</x:v>
      </x:c>
      <x:c r="X6" s="49" t="str">
        <x:v>Zählwert gewonnen</x:v>
      </x:c>
      <x:c r="Y6" s="50" t="str">
        <x:v>Erstkontakt am</x:v>
      </x:c>
    </x:row>
    <x:row r="7" ht="22.5" customHeight="1">
      <x:c r="A7" s="117" t="str">
        <x:v>Beispiel</x:v>
      </x:c>
      <x:c r="B7" s="57" t="str">
        <x:v>Ja</x:v>
      </x:c>
      <x:c r="C7" s="57" t="str">
        <x:v>OUT-BSP-001</x:v>
      </x:c>
      <x:c r="D7" s="57" t="str">
        <x:v>LD-BSP-001</x:v>
      </x:c>
      <x:c r="E7" s="57" t="str"/>
      <x:c r="F7" s="124" t="n">
        <x:v>46239.375</x:v>
      </x:c>
      <x:c r="G7" s="57" t="str">
        <x:v>qualified_lead</x:v>
      </x:c>
      <x:c r="H7" s="57" t="str">
        <x:v>meets_criteria_v1</x:v>
      </x:c>
      <x:c r="I7" s="57" t="str">
        <x:v>v1</x:v>
      </x:c>
      <x:c r="J7" s="128"/>
      <x:c r="K7" s="57" t="str">
        <x:v>Nicht zutreffend</x:v>
      </x:c>
      <x:c r="L7" s="57" t="str">
        <x:v>CRM</x:v>
      </x:c>
      <x:c r="M7" s="57" t="str">
        <x:v>CRM-OUT-001</x:v>
      </x:c>
      <x:c r="N7" s="57" t="str">
        <x:v>Nein</x:v>
      </x:c>
      <x:c r="O7" s="57" t="str">
        <x:v>2026-08-29</x:v>
      </x:c>
      <x:c r="P7" s="57" t="str">
        <x:v>Sales</x:v>
      </x:c>
      <x:c r="Q7" s="57" t="str">
        <x:v>Beispiel, kein Benchmark</x:v>
      </x:c>
      <x:c r="R7" s="126" t="n">
        <x:f>IF(D7="","",IF(COUNTIFS('KONTAKTE'!$A$7:$A$306,A7,'KONTAKTE'!$B$7:$B$306,D7)&lt;&gt;1,"",IFERROR(INDEX('KONTAKTE'!$AD$7:$AD$306,SUMIFS('KONTAKTE'!$AF$7:$AF$306,'KONTAKTE'!$A$7:$A$306,A7,'KONTAKTE'!$B$7:$B$306,D7)),"")))</x:f>
        <x:v>46235</x:v>
      </x:c>
      <x:c r="S7" s="122" t="str">
        <x:f>IF(D7="","",IF(COUNTIFS('KONTAKTE'!$A$7:$A$306,A7,'KONTAKTE'!$B$7:$B$306,D7)&lt;&gt;1,"",IFERROR(INDEX('KONTAKTE'!$Z$7:$Z$306,SUMIFS('KONTAKTE'!$AF$7:$AF$306,'KONTAKTE'!$A$7:$A$306,A7,'KONTAKTE'!$B$7:$B$306,D7)),"")))</x:f>
        <x:v>Google Ads</x:v>
      </x:c>
      <x:c r="T7" s="122" t="str">
        <x:f>IF(D7="","",IF(COUNTIFS('KONTAKTE'!$A$7:$A$306,A7,'KONTAKTE'!$B$7:$B$306,D7)&lt;&gt;1,"",IFERROR(INDEX('KONTAKTE'!$AA$7:$AA$306,SUMIFS('KONTAKTE'!$AF$7:$AF$306,'KONTAKTE'!$A$7:$A$306,A7,'KONTAKTE'!$B$7:$B$306,D7)),"")))</x:f>
        <x:v>Google</x:v>
      </x:c>
      <x:c r="U7" s="130" t="n">
        <x:f>IF(OR(D7="",F7="",Y7=""),"",IFERROR(INT(F7-Y7),""))</x:f>
        <x:v>2</x:v>
      </x:c>
      <x:c r="V7" s="122" t="str">
        <x:f>IF(C7="","",IF(COUNTIFS('KONTAKTE'!$A$7:$A$306,A7,'KONTAKTE'!$B$7:$B$306,D7)=0,"Lead-ID fehlt",IF(COUNTIFS('KONTAKTE'!$A$7:$A$306,A7,'KONTAKTE'!$B$7:$B$306,D7)&gt;1,"Lead-ID doppelt",IF(AND(G7="customer_won",E7=""),"Deal-ID fehlt",IF(AND(B7="Ja",G7="qualified_lead",D7&lt;&gt;"",COUNTIFS($A$7:$A$406,A7,$B$7:$B$406,"Ja",$D$7:$D$406,D7,$G$7:$G$406,"qualified_lead")&gt;1),"Duplikat prüfen",IF(AND(B7="Ja",G7="customer_won",E7&lt;&gt;"",COUNTIFS($A$7:$A$406,A7,$B$7:$B$406,"Ja",$E$7:$E$406,E7,$G$7:$G$406,"customer_won")&gt;1),"Duplikat prüfen",IF(U7&lt;0,"Datum prüfen",IF(AND(OR(G7="customer_won",G7="revenue_recorded"),OR(J7="",K7="Nicht zutreffend")),"Wert prüfen",IF(AND(G7="customer_lost",COUNTIFS($A$7:$A$406,A7,$D$7:$D$406,D7,$G$7:$G$406,"qualified_lead",$F$7:$F$406,"&lt;="&amp;F7,$B$7:$B$406,"Ja")=0),"Qualifikation fehlt","Bereit")))))))))</x:f>
        <x:v>Bereit</x:v>
      </x:c>
      <x:c r="W7" s="122" t="n">
        <x:f>IF(AND(B7="Ja",G7="qualified_lead",D7&lt;&gt;""),IF(COUNTIFS($A$7:A7,A7,$B$7:B7,"Ja",$D$7:D7,D7,$G$7:G7,"qualified_lead")=1,1,0),0)</x:f>
        <x:v>1</x:v>
      </x:c>
      <x:c r="X7" s="122" t="n">
        <x:f>IF(AND(B7="Ja",G7="customer_won",E7&lt;&gt;""),IF(COUNTIFS($A$7:A7,A7,$B$7:B7,"Ja",$E$7:E7,E7,$G$7:G7,"customer_won")=1,1,0),0)</x:f>
        <x:v>0</x:v>
      </x:c>
      <x:c r="Y7" s="132" t="n">
        <x:f>IF(D7="","",IF(COUNTIFS('KONTAKTE'!$A$7:$A$306,A7,'KONTAKTE'!$B$7:$B$306,D7)&lt;&gt;1,"",IFERROR(INDEX('KONTAKTE'!$F$7:$F$306,SUMIFS('KONTAKTE'!$AF$7:$AF$306,'KONTAKTE'!$A$7:$A$306,A7,'KONTAKTE'!$B$7:$B$306,D7)),"")))</x:f>
        <x:v>46237.354166666664</x:v>
      </x:c>
    </x:row>
    <x:row r="8" ht="22.5" customHeight="1">
      <x:c r="A8" s="118" t="str">
        <x:v>Beispiel</x:v>
      </x:c>
      <x:c r="B8" s="58" t="str">
        <x:v>Ja</x:v>
      </x:c>
      <x:c r="C8" s="58" t="str">
        <x:v>OUT-BSP-002</x:v>
      </x:c>
      <x:c r="D8" s="58" t="str">
        <x:v>LD-BSP-001</x:v>
      </x:c>
      <x:c r="E8" s="58" t="str">
        <x:v>DEAL-BSP-001</x:v>
      </x:c>
      <x:c r="F8" s="125" t="n">
        <x:v>46250.583333333336</x:v>
      </x:c>
      <x:c r="G8" s="58" t="str">
        <x:v>customer_won</x:v>
      </x:c>
      <x:c r="H8" s="58" t="str">
        <x:v>offer_accepted</x:v>
      </x:c>
      <x:c r="I8" s="58" t="str">
        <x:v>v1</x:v>
      </x:c>
      <x:c r="J8" s="129" t="n">
        <x:v>12500</x:v>
      </x:c>
      <x:c r="K8" s="58" t="str">
        <x:v>Vereinbart</x:v>
      </x:c>
      <x:c r="L8" s="58" t="str">
        <x:v>CRM</x:v>
      </x:c>
      <x:c r="M8" s="58" t="str">
        <x:v>CRM-OUT-002</x:v>
      </x:c>
      <x:c r="N8" s="58" t="str">
        <x:v>Nein</x:v>
      </x:c>
      <x:c r="O8" s="58" t="str">
        <x:v>2026-08-29</x:v>
      </x:c>
      <x:c r="P8" s="58" t="str">
        <x:v>Sales</x:v>
      </x:c>
      <x:c r="Q8" s="58" t="str">
        <x:v>Auftragswert exkl. MWST</x:v>
      </x:c>
      <x:c r="R8" s="127" t="n">
        <x:f>IF(D8="","",IF(COUNTIFS('KONTAKTE'!$A$7:$A$306,A8,'KONTAKTE'!$B$7:$B$306,D8)&lt;&gt;1,"",IFERROR(INDEX('KONTAKTE'!$AD$7:$AD$306,SUMIFS('KONTAKTE'!$AF$7:$AF$306,'KONTAKTE'!$A$7:$A$306,A8,'KONTAKTE'!$B$7:$B$306,D8)),"")))</x:f>
        <x:v>46235</x:v>
      </x:c>
      <x:c r="S8" s="123" t="str">
        <x:f>IF(D8="","",IF(COUNTIFS('KONTAKTE'!$A$7:$A$306,A8,'KONTAKTE'!$B$7:$B$306,D8)&lt;&gt;1,"",IFERROR(INDEX('KONTAKTE'!$Z$7:$Z$306,SUMIFS('KONTAKTE'!$AF$7:$AF$306,'KONTAKTE'!$A$7:$A$306,A8,'KONTAKTE'!$B$7:$B$306,D8)),"")))</x:f>
        <x:v>Google Ads</x:v>
      </x:c>
      <x:c r="T8" s="123" t="str">
        <x:f>IF(D8="","",IF(COUNTIFS('KONTAKTE'!$A$7:$A$306,A8,'KONTAKTE'!$B$7:$B$306,D8)&lt;&gt;1,"",IFERROR(INDEX('KONTAKTE'!$AA$7:$AA$306,SUMIFS('KONTAKTE'!$AF$7:$AF$306,'KONTAKTE'!$A$7:$A$306,A8,'KONTAKTE'!$B$7:$B$306,D8)),"")))</x:f>
        <x:v>Google</x:v>
      </x:c>
      <x:c r="U8" s="131" t="n">
        <x:f>IF(OR(D8="",F8="",Y8=""),"",IFERROR(INT(F8-Y8),""))</x:f>
        <x:v>13</x:v>
      </x:c>
      <x:c r="V8" s="123" t="str">
        <x:f>IF(C8="","",IF(COUNTIFS('KONTAKTE'!$A$7:$A$306,A8,'KONTAKTE'!$B$7:$B$306,D8)=0,"Lead-ID fehlt",IF(COUNTIFS('KONTAKTE'!$A$7:$A$306,A8,'KONTAKTE'!$B$7:$B$306,D8)&gt;1,"Lead-ID doppelt",IF(AND(G8="customer_won",E8=""),"Deal-ID fehlt",IF(AND(B8="Ja",G8="qualified_lead",D8&lt;&gt;"",COUNTIFS($A$7:$A$406,A8,$B$7:$B$406,"Ja",$D$7:$D$406,D8,$G$7:$G$406,"qualified_lead")&gt;1),"Duplikat prüfen",IF(AND(B8="Ja",G8="customer_won",E8&lt;&gt;"",COUNTIFS($A$7:$A$406,A8,$B$7:$B$406,"Ja",$E$7:$E$406,E8,$G$7:$G$406,"customer_won")&gt;1),"Duplikat prüfen",IF(U8&lt;0,"Datum prüfen",IF(AND(OR(G8="customer_won",G8="revenue_recorded"),OR(J8="",K8="Nicht zutreffend")),"Wert prüfen",IF(AND(G8="customer_lost",COUNTIFS($A$7:$A$406,A8,$D$7:$D$406,D8,$G$7:$G$406,"qualified_lead",$F$7:$F$406,"&lt;="&amp;F8,$B$7:$B$406,"Ja")=0),"Qualifikation fehlt","Bereit")))))))))</x:f>
        <x:v>Bereit</x:v>
      </x:c>
      <x:c r="W8" s="123" t="n">
        <x:f>IF(AND(B8="Ja",G8="qualified_lead",D8&lt;&gt;""),IF(COUNTIFS($A$7:A8,A8,$B$7:B8,"Ja",$D$7:D8,D8,$G$7:G8,"qualified_lead")=1,1,0),0)</x:f>
        <x:v>0</x:v>
      </x:c>
      <x:c r="X8" s="123" t="n">
        <x:f>IF(AND(B8="Ja",G8="customer_won",E8&lt;&gt;""),IF(COUNTIFS($A$7:A8,A8,$B$7:B8,"Ja",$E$7:E8,E8,$G$7:G8,"customer_won")=1,1,0),0)</x:f>
        <x:v>1</x:v>
      </x:c>
      <x:c r="Y8" s="133" t="n">
        <x:f>IF(D8="","",IF(COUNTIFS('KONTAKTE'!$A$7:$A$306,A8,'KONTAKTE'!$B$7:$B$306,D8)&lt;&gt;1,"",IFERROR(INDEX('KONTAKTE'!$F$7:$F$306,SUMIFS('KONTAKTE'!$AF$7:$AF$306,'KONTAKTE'!$A$7:$A$306,A8,'KONTAKTE'!$B$7:$B$306,D8)),"")))</x:f>
        <x:v>46237.354166666664</x:v>
      </x:c>
    </x:row>
    <x:row r="9" ht="22.5" customHeight="1">
      <x:c r="A9" s="118" t="str">
        <x:v>Beispiel</x:v>
      </x:c>
      <x:c r="B9" s="58" t="str">
        <x:v>Ja</x:v>
      </x:c>
      <x:c r="C9" s="58" t="str">
        <x:v>OUT-BSP-003</x:v>
      </x:c>
      <x:c r="D9" s="58" t="str">
        <x:v>LD-BSP-001</x:v>
      </x:c>
      <x:c r="E9" s="58" t="str">
        <x:v>DEAL-BSP-001</x:v>
      </x:c>
      <x:c r="F9" s="125" t="n">
        <x:v>46254.416666666664</x:v>
      </x:c>
      <x:c r="G9" s="58" t="str">
        <x:v>revenue_recorded</x:v>
      </x:c>
      <x:c r="H9" s="58" t="str">
        <x:v>invoice_issued</x:v>
      </x:c>
      <x:c r="I9" s="58" t="str">
        <x:v>v1</x:v>
      </x:c>
      <x:c r="J9" s="129" t="n">
        <x:v>12500</x:v>
      </x:c>
      <x:c r="K9" s="58" t="str">
        <x:v>Fakturiert</x:v>
      </x:c>
      <x:c r="L9" s="58" t="str">
        <x:v>Bexio</x:v>
      </x:c>
      <x:c r="M9" s="58" t="str">
        <x:v>BEX-BSP-001</x:v>
      </x:c>
      <x:c r="N9" s="58" t="str">
        <x:v>Nein</x:v>
      </x:c>
      <x:c r="O9" s="58" t="str">
        <x:v>2026-08-29</x:v>
      </x:c>
      <x:c r="P9" s="58" t="str">
        <x:v>Finance</x:v>
      </x:c>
      <x:c r="Q9" s="58" t="str">
        <x:v>Beispielrechnung</x:v>
      </x:c>
      <x:c r="R9" s="127" t="n">
        <x:f>IF(D9="","",IF(COUNTIFS('KONTAKTE'!$A$7:$A$306,A9,'KONTAKTE'!$B$7:$B$306,D9)&lt;&gt;1,"",IFERROR(INDEX('KONTAKTE'!$AD$7:$AD$306,SUMIFS('KONTAKTE'!$AF$7:$AF$306,'KONTAKTE'!$A$7:$A$306,A9,'KONTAKTE'!$B$7:$B$306,D9)),"")))</x:f>
        <x:v>46235</x:v>
      </x:c>
      <x:c r="S9" s="123" t="str">
        <x:f>IF(D9="","",IF(COUNTIFS('KONTAKTE'!$A$7:$A$306,A9,'KONTAKTE'!$B$7:$B$306,D9)&lt;&gt;1,"",IFERROR(INDEX('KONTAKTE'!$Z$7:$Z$306,SUMIFS('KONTAKTE'!$AF$7:$AF$306,'KONTAKTE'!$A$7:$A$306,A9,'KONTAKTE'!$B$7:$B$306,D9)),"")))</x:f>
        <x:v>Google Ads</x:v>
      </x:c>
      <x:c r="T9" s="123" t="str">
        <x:f>IF(D9="","",IF(COUNTIFS('KONTAKTE'!$A$7:$A$306,A9,'KONTAKTE'!$B$7:$B$306,D9)&lt;&gt;1,"",IFERROR(INDEX('KONTAKTE'!$AA$7:$AA$306,SUMIFS('KONTAKTE'!$AF$7:$AF$306,'KONTAKTE'!$A$7:$A$306,A9,'KONTAKTE'!$B$7:$B$306,D9)),"")))</x:f>
        <x:v>Google</x:v>
      </x:c>
      <x:c r="U9" s="131" t="n">
        <x:f>IF(OR(D9="",F9="",Y9=""),"",IFERROR(INT(F9-Y9),""))</x:f>
        <x:v>17</x:v>
      </x:c>
      <x:c r="V9" s="123" t="str">
        <x:f>IF(C9="","",IF(COUNTIFS('KONTAKTE'!$A$7:$A$306,A9,'KONTAKTE'!$B$7:$B$306,D9)=0,"Lead-ID fehlt",IF(COUNTIFS('KONTAKTE'!$A$7:$A$306,A9,'KONTAKTE'!$B$7:$B$306,D9)&gt;1,"Lead-ID doppelt",IF(AND(G9="customer_won",E9=""),"Deal-ID fehlt",IF(AND(B9="Ja",G9="qualified_lead",D9&lt;&gt;"",COUNTIFS($A$7:$A$406,A9,$B$7:$B$406,"Ja",$D$7:$D$406,D9,$G$7:$G$406,"qualified_lead")&gt;1),"Duplikat prüfen",IF(AND(B9="Ja",G9="customer_won",E9&lt;&gt;"",COUNTIFS($A$7:$A$406,A9,$B$7:$B$406,"Ja",$E$7:$E$406,E9,$G$7:$G$406,"customer_won")&gt;1),"Duplikat prüfen",IF(U9&lt;0,"Datum prüfen",IF(AND(OR(G9="customer_won",G9="revenue_recorded"),OR(J9="",K9="Nicht zutreffend")),"Wert prüfen",IF(AND(G9="customer_lost",COUNTIFS($A$7:$A$406,A9,$D$7:$D$406,D9,$G$7:$G$406,"qualified_lead",$F$7:$F$406,"&lt;="&amp;F9,$B$7:$B$406,"Ja")=0),"Qualifikation fehlt","Bereit")))))))))</x:f>
        <x:v>Bereit</x:v>
      </x:c>
      <x:c r="W9" s="123" t="n">
        <x:f>IF(AND(B9="Ja",G9="qualified_lead",D9&lt;&gt;""),IF(COUNTIFS($A$7:A9,A9,$B$7:B9,"Ja",$D$7:D9,D9,$G$7:G9,"qualified_lead")=1,1,0),0)</x:f>
        <x:v>0</x:v>
      </x:c>
      <x:c r="X9" s="123" t="n">
        <x:f>IF(AND(B9="Ja",G9="customer_won",E9&lt;&gt;""),IF(COUNTIFS($A$7:A9,A9,$B$7:B9,"Ja",$E$7:E9,E9,$G$7:G9,"customer_won")=1,1,0),0)</x:f>
        <x:v>0</x:v>
      </x:c>
      <x:c r="Y9" s="133" t="n">
        <x:f>IF(D9="","",IF(COUNTIFS('KONTAKTE'!$A$7:$A$306,A9,'KONTAKTE'!$B$7:$B$306,D9)&lt;&gt;1,"",IFERROR(INDEX('KONTAKTE'!$F$7:$F$306,SUMIFS('KONTAKTE'!$AF$7:$AF$306,'KONTAKTE'!$A$7:$A$306,A9,'KONTAKTE'!$B$7:$B$306,D9)),"")))</x:f>
        <x:v>46237.354166666664</x:v>
      </x:c>
    </x:row>
    <x:row r="10" ht="22.5" customHeight="1">
      <x:c r="A10" s="118" t="str">
        <x:v>Beispiel</x:v>
      </x:c>
      <x:c r="B10" s="58" t="str">
        <x:v>Ja</x:v>
      </x:c>
      <x:c r="C10" s="58" t="str">
        <x:v>OUT-BSP-004</x:v>
      </x:c>
      <x:c r="D10" s="58" t="str">
        <x:v>LD-BSP-001</x:v>
      </x:c>
      <x:c r="E10" s="58" t="str">
        <x:v>DEAL-BSP-001</x:v>
      </x:c>
      <x:c r="F10" s="125" t="n">
        <x:v>46262.416666666664</x:v>
      </x:c>
      <x:c r="G10" s="58" t="str">
        <x:v>revenue_recorded</x:v>
      </x:c>
      <x:c r="H10" s="58" t="str">
        <x:v>payment_received</x:v>
      </x:c>
      <x:c r="I10" s="58" t="str">
        <x:v>v1</x:v>
      </x:c>
      <x:c r="J10" s="129" t="n">
        <x:v>6250</x:v>
      </x:c>
      <x:c r="K10" s="58" t="str">
        <x:v>Bezahlt</x:v>
      </x:c>
      <x:c r="L10" s="58" t="str">
        <x:v>Bexio</x:v>
      </x:c>
      <x:c r="M10" s="58" t="str">
        <x:v>BEX-BSP-002</x:v>
      </x:c>
      <x:c r="N10" s="58" t="str">
        <x:v>Nein</x:v>
      </x:c>
      <x:c r="O10" s="58" t="str">
        <x:v>2026-08-29</x:v>
      </x:c>
      <x:c r="P10" s="58" t="str">
        <x:v>Finance</x:v>
      </x:c>
      <x:c r="Q10" s="58" t="str">
        <x:v>Teilzahlung im Beispiel</x:v>
      </x:c>
      <x:c r="R10" s="127" t="n">
        <x:f>IF(D10="","",IF(COUNTIFS('KONTAKTE'!$A$7:$A$306,A10,'KONTAKTE'!$B$7:$B$306,D10)&lt;&gt;1,"",IFERROR(INDEX('KONTAKTE'!$AD$7:$AD$306,SUMIFS('KONTAKTE'!$AF$7:$AF$306,'KONTAKTE'!$A$7:$A$306,A10,'KONTAKTE'!$B$7:$B$306,D10)),"")))</x:f>
        <x:v>46235</x:v>
      </x:c>
      <x:c r="S10" s="123" t="str">
        <x:f>IF(D10="","",IF(COUNTIFS('KONTAKTE'!$A$7:$A$306,A10,'KONTAKTE'!$B$7:$B$306,D10)&lt;&gt;1,"",IFERROR(INDEX('KONTAKTE'!$Z$7:$Z$306,SUMIFS('KONTAKTE'!$AF$7:$AF$306,'KONTAKTE'!$A$7:$A$306,A10,'KONTAKTE'!$B$7:$B$306,D10)),"")))</x:f>
        <x:v>Google Ads</x:v>
      </x:c>
      <x:c r="T10" s="123" t="str">
        <x:f>IF(D10="","",IF(COUNTIFS('KONTAKTE'!$A$7:$A$306,A10,'KONTAKTE'!$B$7:$B$306,D10)&lt;&gt;1,"",IFERROR(INDEX('KONTAKTE'!$AA$7:$AA$306,SUMIFS('KONTAKTE'!$AF$7:$AF$306,'KONTAKTE'!$A$7:$A$306,A10,'KONTAKTE'!$B$7:$B$306,D10)),"")))</x:f>
        <x:v>Google</x:v>
      </x:c>
      <x:c r="U10" s="131" t="n">
        <x:f>IF(OR(D10="",F10="",Y10=""),"",IFERROR(INT(F10-Y10),""))</x:f>
        <x:v>25</x:v>
      </x:c>
      <x:c r="V10" s="123" t="str">
        <x:f>IF(C10="","",IF(COUNTIFS('KONTAKTE'!$A$7:$A$306,A10,'KONTAKTE'!$B$7:$B$306,D10)=0,"Lead-ID fehlt",IF(COUNTIFS('KONTAKTE'!$A$7:$A$306,A10,'KONTAKTE'!$B$7:$B$306,D10)&gt;1,"Lead-ID doppelt",IF(AND(G10="customer_won",E10=""),"Deal-ID fehlt",IF(AND(B10="Ja",G10="qualified_lead",D10&lt;&gt;"",COUNTIFS($A$7:$A$406,A10,$B$7:$B$406,"Ja",$D$7:$D$406,D10,$G$7:$G$406,"qualified_lead")&gt;1),"Duplikat prüfen",IF(AND(B10="Ja",G10="customer_won",E10&lt;&gt;"",COUNTIFS($A$7:$A$406,A10,$B$7:$B$406,"Ja",$E$7:$E$406,E10,$G$7:$G$406,"customer_won")&gt;1),"Duplikat prüfen",IF(U10&lt;0,"Datum prüfen",IF(AND(OR(G10="customer_won",G10="revenue_recorded"),OR(J10="",K10="Nicht zutreffend")),"Wert prüfen",IF(AND(G10="customer_lost",COUNTIFS($A$7:$A$406,A10,$D$7:$D$406,D10,$G$7:$G$406,"qualified_lead",$F$7:$F$406,"&lt;="&amp;F10,$B$7:$B$406,"Ja")=0),"Qualifikation fehlt","Bereit")))))))))</x:f>
        <x:v>Bereit</x:v>
      </x:c>
      <x:c r="W10" s="123" t="n">
        <x:f>IF(AND(B10="Ja",G10="qualified_lead",D10&lt;&gt;""),IF(COUNTIFS($A$7:A10,A10,$B$7:B10,"Ja",$D$7:D10,D10,$G$7:G10,"qualified_lead")=1,1,0),0)</x:f>
        <x:v>0</x:v>
      </x:c>
      <x:c r="X10" s="123" t="n">
        <x:f>IF(AND(B10="Ja",G10="customer_won",E10&lt;&gt;""),IF(COUNTIFS($A$7:A10,A10,$B$7:B10,"Ja",$E$7:E10,E10,$G$7:G10,"customer_won")=1,1,0),0)</x:f>
        <x:v>0</x:v>
      </x:c>
      <x:c r="Y10" s="133" t="n">
        <x:f>IF(D10="","",IF(COUNTIFS('KONTAKTE'!$A$7:$A$306,A10,'KONTAKTE'!$B$7:$B$306,D10)&lt;&gt;1,"",IFERROR(INDEX('KONTAKTE'!$F$7:$F$306,SUMIFS('KONTAKTE'!$AF$7:$AF$306,'KONTAKTE'!$A$7:$A$306,A10,'KONTAKTE'!$B$7:$B$306,D10)),"")))</x:f>
        <x:v>46237.354166666664</x:v>
      </x:c>
    </x:row>
    <x:row r="11" ht="22.5" customHeight="1">
      <x:c r="A11" s="118" t="str">
        <x:v>Beispiel</x:v>
      </x:c>
      <x:c r="B11" s="58" t="str">
        <x:v>Ja</x:v>
      </x:c>
      <x:c r="C11" s="58" t="str">
        <x:v>OUT-BSP-005</x:v>
      </x:c>
      <x:c r="D11" s="58" t="str">
        <x:v>LD-BSP-002</x:v>
      </x:c>
      <x:c r="E11" s="58" t="str"/>
      <x:c r="F11" s="125" t="n">
        <x:v>46240.458333333336</x:v>
      </x:c>
      <x:c r="G11" s="58" t="str">
        <x:v>disqualified</x:v>
      </x:c>
      <x:c r="H11" s="58" t="str">
        <x:v>service_mismatch</x:v>
      </x:c>
      <x:c r="I11" s="58" t="str">
        <x:v>v1</x:v>
      </x:c>
      <x:c r="J11" s="129"/>
      <x:c r="K11" s="58" t="str">
        <x:v>Nicht zutreffend</x:v>
      </x:c>
      <x:c r="L11" s="58" t="str">
        <x:v>CRM</x:v>
      </x:c>
      <x:c r="M11" s="58" t="str">
        <x:v>CRM-OUT-003</x:v>
      </x:c>
      <x:c r="N11" s="58" t="str">
        <x:v>Nein</x:v>
      </x:c>
      <x:c r="O11" s="58" t="str">
        <x:v>2026-08-29</x:v>
      </x:c>
      <x:c r="P11" s="58" t="str">
        <x:v>Sales</x:v>
      </x:c>
      <x:c r="Q11" s="58" t="str">
        <x:v>Unpassende Leistung</x:v>
      </x:c>
      <x:c r="R11" s="127" t="n">
        <x:f>IF(D11="","",IF(COUNTIFS('KONTAKTE'!$A$7:$A$306,A11,'KONTAKTE'!$B$7:$B$306,D11)&lt;&gt;1,"",IFERROR(INDEX('KONTAKTE'!$AD$7:$AD$306,SUMIFS('KONTAKTE'!$AF$7:$AF$306,'KONTAKTE'!$A$7:$A$306,A11,'KONTAKTE'!$B$7:$B$306,D11)),"")))</x:f>
        <x:v>46235</x:v>
      </x:c>
      <x:c r="S11" s="123" t="str">
        <x:f>IF(D11="","",IF(COUNTIFS('KONTAKTE'!$A$7:$A$306,A11,'KONTAKTE'!$B$7:$B$306,D11)&lt;&gt;1,"",IFERROR(INDEX('KONTAKTE'!$Z$7:$Z$306,SUMIFS('KONTAKTE'!$AF$7:$AF$306,'KONTAKTE'!$A$7:$A$306,A11,'KONTAKTE'!$B$7:$B$306,D11)),"")))</x:f>
        <x:v>Google Organic</x:v>
      </x:c>
      <x:c r="T11" s="123" t="str">
        <x:f>IF(D11="","",IF(COUNTIFS('KONTAKTE'!$A$7:$A$306,A11,'KONTAKTE'!$B$7:$B$306,D11)&lt;&gt;1,"",IFERROR(INDEX('KONTAKTE'!$AA$7:$AA$306,SUMIFS('KONTAKTE'!$AF$7:$AF$306,'KONTAKTE'!$A$7:$A$306,A11,'KONTAKTE'!$B$7:$B$306,D11)),"")))</x:f>
        <x:v>Google</x:v>
      </x:c>
      <x:c r="U11" s="131" t="n">
        <x:f>IF(OR(D11="",F11="",Y11=""),"",IFERROR(INT(F11-Y11),""))</x:f>
        <x:v>1</x:v>
      </x:c>
      <x:c r="V11" s="123" t="str">
        <x:f>IF(C11="","",IF(COUNTIFS('KONTAKTE'!$A$7:$A$306,A11,'KONTAKTE'!$B$7:$B$306,D11)=0,"Lead-ID fehlt",IF(COUNTIFS('KONTAKTE'!$A$7:$A$306,A11,'KONTAKTE'!$B$7:$B$306,D11)&gt;1,"Lead-ID doppelt",IF(AND(G11="customer_won",E11=""),"Deal-ID fehlt",IF(AND(B11="Ja",G11="qualified_lead",D11&lt;&gt;"",COUNTIFS($A$7:$A$406,A11,$B$7:$B$406,"Ja",$D$7:$D$406,D11,$G$7:$G$406,"qualified_lead")&gt;1),"Duplikat prüfen",IF(AND(B11="Ja",G11="customer_won",E11&lt;&gt;"",COUNTIFS($A$7:$A$406,A11,$B$7:$B$406,"Ja",$E$7:$E$406,E11,$G$7:$G$406,"customer_won")&gt;1),"Duplikat prüfen",IF(U11&lt;0,"Datum prüfen",IF(AND(OR(G11="customer_won",G11="revenue_recorded"),OR(J11="",K11="Nicht zutreffend")),"Wert prüfen",IF(AND(G11="customer_lost",COUNTIFS($A$7:$A$406,A11,$D$7:$D$406,D11,$G$7:$G$406,"qualified_lead",$F$7:$F$406,"&lt;="&amp;F11,$B$7:$B$406,"Ja")=0),"Qualifikation fehlt","Bereit")))))))))</x:f>
        <x:v>Bereit</x:v>
      </x:c>
      <x:c r="W11" s="123" t="n">
        <x:f>IF(AND(B11="Ja",G11="qualified_lead",D11&lt;&gt;""),IF(COUNTIFS($A$7:A11,A11,$B$7:B11,"Ja",$D$7:D11,D11,$G$7:G11,"qualified_lead")=1,1,0),0)</x:f>
        <x:v>0</x:v>
      </x:c>
      <x:c r="X11" s="123" t="n">
        <x:f>IF(AND(B11="Ja",G11="customer_won",E11&lt;&gt;""),IF(COUNTIFS($A$7:A11,A11,$B$7:B11,"Ja",$E$7:E11,E11,$G$7:G11,"customer_won")=1,1,0),0)</x:f>
        <x:v>0</x:v>
      </x:c>
      <x:c r="Y11" s="133" t="n">
        <x:f>IF(D11="","",IF(COUNTIFS('KONTAKTE'!$A$7:$A$306,A11,'KONTAKTE'!$B$7:$B$306,D11)&lt;&gt;1,"",IFERROR(INDEX('KONTAKTE'!$F$7:$F$306,SUMIFS('KONTAKTE'!$AF$7:$AF$306,'KONTAKTE'!$A$7:$A$306,A11,'KONTAKTE'!$B$7:$B$306,D11)),"")))</x:f>
        <x:v>46239.416666666664</x:v>
      </x:c>
    </x:row>
    <x:row r="12" ht="22.5" customHeight="1">
      <x:c r="A12" s="118" t="str">
        <x:v>Beispiel</x:v>
      </x:c>
      <x:c r="B12" s="58" t="str">
        <x:v>Ja</x:v>
      </x:c>
      <x:c r="C12" s="58" t="str">
        <x:v>OUT-BSP-006</x:v>
      </x:c>
      <x:c r="D12" s="58" t="str">
        <x:v>LD-BSP-003</x:v>
      </x:c>
      <x:c r="E12" s="58" t="str"/>
      <x:c r="F12" s="125" t="n">
        <x:v>46244.666666666664</x:v>
      </x:c>
      <x:c r="G12" s="58" t="str">
        <x:v>qualified_lead</x:v>
      </x:c>
      <x:c r="H12" s="58" t="str">
        <x:v>meets_criteria_v1</x:v>
      </x:c>
      <x:c r="I12" s="58" t="str">
        <x:v>v1</x:v>
      </x:c>
      <x:c r="J12" s="129"/>
      <x:c r="K12" s="58" t="str">
        <x:v>Nicht zutreffend</x:v>
      </x:c>
      <x:c r="L12" s="58" t="str">
        <x:v>CRM</x:v>
      </x:c>
      <x:c r="M12" s="58" t="str">
        <x:v>CRM-OUT-004</x:v>
      </x:c>
      <x:c r="N12" s="58" t="str">
        <x:v>Nein</x:v>
      </x:c>
      <x:c r="O12" s="58" t="str">
        <x:v>2026-08-29</x:v>
      </x:c>
      <x:c r="P12" s="58" t="str">
        <x:v>Sales</x:v>
      </x:c>
      <x:c r="Q12" s="58" t="str">
        <x:v>KI-Einfluss separat</x:v>
      </x:c>
      <x:c r="R12" s="127" t="n">
        <x:f>IF(D12="","",IF(COUNTIFS('KONTAKTE'!$A$7:$A$306,A12,'KONTAKTE'!$B$7:$B$306,D12)&lt;&gt;1,"",IFERROR(INDEX('KONTAKTE'!$AD$7:$AD$306,SUMIFS('KONTAKTE'!$AF$7:$AF$306,'KONTAKTE'!$A$7:$A$306,A12,'KONTAKTE'!$B$7:$B$306,D12)),"")))</x:f>
        <x:v>46235</x:v>
      </x:c>
      <x:c r="S12" s="123" t="str">
        <x:f>IF(D12="","",IF(COUNTIFS('KONTAKTE'!$A$7:$A$306,A12,'KONTAKTE'!$B$7:$B$306,D12)&lt;&gt;1,"",IFERROR(INDEX('KONTAKTE'!$Z$7:$Z$306,SUMIFS('KONTAKTE'!$AF$7:$AF$306,'KONTAKTE'!$A$7:$A$306,A12,'KONTAKTE'!$B$7:$B$306,D12)),"")))</x:f>
        <x:v>ChatGPT</x:v>
      </x:c>
      <x:c r="T12" s="123" t="str">
        <x:f>IF(D12="","",IF(COUNTIFS('KONTAKTE'!$A$7:$A$306,A12,'KONTAKTE'!$B$7:$B$306,D12)&lt;&gt;1,"",IFERROR(INDEX('KONTAKTE'!$AA$7:$AA$306,SUMIFS('KONTAKTE'!$AF$7:$AF$306,'KONTAKTE'!$A$7:$A$306,A12,'KONTAKTE'!$B$7:$B$306,D12)),"")))</x:f>
        <x:v>KI</x:v>
      </x:c>
      <x:c r="U12" s="131" t="n">
        <x:f>IF(OR(D12="",F12="",Y12=""),"",IFERROR(INT(F12-Y12),""))</x:f>
        <x:v>2</x:v>
      </x:c>
      <x:c r="V12" s="123" t="str">
        <x:f>IF(C12="","",IF(COUNTIFS('KONTAKTE'!$A$7:$A$306,A12,'KONTAKTE'!$B$7:$B$306,D12)=0,"Lead-ID fehlt",IF(COUNTIFS('KONTAKTE'!$A$7:$A$306,A12,'KONTAKTE'!$B$7:$B$306,D12)&gt;1,"Lead-ID doppelt",IF(AND(G12="customer_won",E12=""),"Deal-ID fehlt",IF(AND(B12="Ja",G12="qualified_lead",D12&lt;&gt;"",COUNTIFS($A$7:$A$406,A12,$B$7:$B$406,"Ja",$D$7:$D$406,D12,$G$7:$G$406,"qualified_lead")&gt;1),"Duplikat prüfen",IF(AND(B12="Ja",G12="customer_won",E12&lt;&gt;"",COUNTIFS($A$7:$A$406,A12,$B$7:$B$406,"Ja",$E$7:$E$406,E12,$G$7:$G$406,"customer_won")&gt;1),"Duplikat prüfen",IF(U12&lt;0,"Datum prüfen",IF(AND(OR(G12="customer_won",G12="revenue_recorded"),OR(J12="",K12="Nicht zutreffend")),"Wert prüfen",IF(AND(G12="customer_lost",COUNTIFS($A$7:$A$406,A12,$D$7:$D$406,D12,$G$7:$G$406,"qualified_lead",$F$7:$F$406,"&lt;="&amp;F12,$B$7:$B$406,"Ja")=0),"Qualifikation fehlt","Bereit")))))))))</x:f>
        <x:v>Bereit</x:v>
      </x:c>
      <x:c r="W12" s="123" t="n">
        <x:f>IF(AND(B12="Ja",G12="qualified_lead",D12&lt;&gt;""),IF(COUNTIFS($A$7:A12,A12,$B$7:B12,"Ja",$D$7:D12,D12,$G$7:G12,"qualified_lead")=1,1,0),0)</x:f>
        <x:v>1</x:v>
      </x:c>
      <x:c r="X12" s="123" t="n">
        <x:f>IF(AND(B12="Ja",G12="customer_won",E12&lt;&gt;""),IF(COUNTIFS($A$7:A12,A12,$B$7:B12,"Ja",$E$7:E12,E12,$G$7:G12,"customer_won")=1,1,0),0)</x:f>
        <x:v>0</x:v>
      </x:c>
      <x:c r="Y12" s="133" t="n">
        <x:f>IF(D12="","",IF(COUNTIFS('KONTAKTE'!$A$7:$A$306,A12,'KONTAKTE'!$B$7:$B$306,D12)&lt;&gt;1,"",IFERROR(INDEX('KONTAKTE'!$F$7:$F$306,SUMIFS('KONTAKTE'!$AF$7:$AF$306,'KONTAKTE'!$A$7:$A$306,A12,'KONTAKTE'!$B$7:$B$306,D12)),"")))</x:f>
        <x:v>46242.552083333336</x:v>
      </x:c>
    </x:row>
    <x:row r="13" ht="22.5" customHeight="1">
      <x:c r="A13" s="118" t="str">
        <x:v>Beispiel</x:v>
      </x:c>
      <x:c r="B13" s="58" t="str">
        <x:v>Ja</x:v>
      </x:c>
      <x:c r="C13" s="58" t="str">
        <x:v>OUT-BSP-007</x:v>
      </x:c>
      <x:c r="D13" s="58" t="str">
        <x:v>LD-BSP-004</x:v>
      </x:c>
      <x:c r="E13" s="58" t="str"/>
      <x:c r="F13" s="125" t="n">
        <x:v>46244.375</x:v>
      </x:c>
      <x:c r="G13" s="58" t="str">
        <x:v>qualified_lead</x:v>
      </x:c>
      <x:c r="H13" s="58" t="str">
        <x:v>meets_criteria_v1</x:v>
      </x:c>
      <x:c r="I13" s="58" t="str">
        <x:v>v1</x:v>
      </x:c>
      <x:c r="J13" s="129"/>
      <x:c r="K13" s="58" t="str">
        <x:v>Nicht zutreffend</x:v>
      </x:c>
      <x:c r="L13" s="58" t="str">
        <x:v>CRM</x:v>
      </x:c>
      <x:c r="M13" s="58" t="str">
        <x:v>CRM-OUT-005</x:v>
      </x:c>
      <x:c r="N13" s="58" t="str">
        <x:v>Nein</x:v>
      </x:c>
      <x:c r="O13" s="58" t="str">
        <x:v>2026-08-29</x:v>
      </x:c>
      <x:c r="P13" s="58" t="str">
        <x:v>Sales</x:v>
      </x:c>
      <x:c r="Q13" s="58" t="str">
        <x:v>Empfehlung</x:v>
      </x:c>
      <x:c r="R13" s="127" t="n">
        <x:f>IF(D13="","",IF(COUNTIFS('KONTAKTE'!$A$7:$A$306,A13,'KONTAKTE'!$B$7:$B$306,D13)&lt;&gt;1,"",IFERROR(INDEX('KONTAKTE'!$AD$7:$AD$306,SUMIFS('KONTAKTE'!$AF$7:$AF$306,'KONTAKTE'!$A$7:$A$306,A13,'KONTAKTE'!$B$7:$B$306,D13)),"")))</x:f>
        <x:v>46235</x:v>
      </x:c>
      <x:c r="S13" s="123" t="str">
        <x:f>IF(D13="","",IF(COUNTIFS('KONTAKTE'!$A$7:$A$306,A13,'KONTAKTE'!$B$7:$B$306,D13)&lt;&gt;1,"",IFERROR(INDEX('KONTAKTE'!$Z$7:$Z$306,SUMIFS('KONTAKTE'!$AF$7:$AF$306,'KONTAKTE'!$A$7:$A$306,A13,'KONTAKTE'!$B$7:$B$306,D13)),"")))</x:f>
        <x:v>Empfehlung</x:v>
      </x:c>
      <x:c r="T13" s="123" t="str">
        <x:f>IF(D13="","",IF(COUNTIFS('KONTAKTE'!$A$7:$A$306,A13,'KONTAKTE'!$B$7:$B$306,D13)&lt;&gt;1,"",IFERROR(INDEX('KONTAKTE'!$AA$7:$AA$306,SUMIFS('KONTAKTE'!$AF$7:$AF$306,'KONTAKTE'!$A$7:$A$306,A13,'KONTAKTE'!$B$7:$B$306,D13)),"")))</x:f>
        <x:v>Sonstige</x:v>
      </x:c>
      <x:c r="U13" s="131" t="n">
        <x:f>IF(OR(D13="",F13="",Y13=""),"",IFERROR(INT(F13-Y13),""))</x:f>
        <x:v>0</x:v>
      </x:c>
      <x:c r="V13" s="123" t="str">
        <x:f>IF(C13="","",IF(COUNTIFS('KONTAKTE'!$A$7:$A$306,A13,'KONTAKTE'!$B$7:$B$306,D13)=0,"Lead-ID fehlt",IF(COUNTIFS('KONTAKTE'!$A$7:$A$306,A13,'KONTAKTE'!$B$7:$B$306,D13)&gt;1,"Lead-ID doppelt",IF(AND(G13="customer_won",E13=""),"Deal-ID fehlt",IF(AND(B13="Ja",G13="qualified_lead",D13&lt;&gt;"",COUNTIFS($A$7:$A$406,A13,$B$7:$B$406,"Ja",$D$7:$D$406,D13,$G$7:$G$406,"qualified_lead")&gt;1),"Duplikat prüfen",IF(AND(B13="Ja",G13="customer_won",E13&lt;&gt;"",COUNTIFS($A$7:$A$406,A13,$B$7:$B$406,"Ja",$E$7:$E$406,E13,$G$7:$G$406,"customer_won")&gt;1),"Duplikat prüfen",IF(U13&lt;0,"Datum prüfen",IF(AND(OR(G13="customer_won",G13="revenue_recorded"),OR(J13="",K13="Nicht zutreffend")),"Wert prüfen",IF(AND(G13="customer_lost",COUNTIFS($A$7:$A$406,A13,$D$7:$D$406,D13,$G$7:$G$406,"qualified_lead",$F$7:$F$406,"&lt;="&amp;F13,$B$7:$B$406,"Ja")=0),"Qualifikation fehlt","Bereit")))))))))</x:f>
        <x:v>Bereit</x:v>
      </x:c>
      <x:c r="W13" s="123" t="n">
        <x:f>IF(AND(B13="Ja",G13="qualified_lead",D13&lt;&gt;""),IF(COUNTIFS($A$7:A13,A13,$B$7:B13,"Ja",$D$7:D13,D13,$G$7:G13,"qualified_lead")=1,1,0),0)</x:f>
        <x:v>1</x:v>
      </x:c>
      <x:c r="X13" s="123" t="n">
        <x:f>IF(AND(B13="Ja",G13="customer_won",E13&lt;&gt;""),IF(COUNTIFS($A$7:A13,A13,$B$7:B13,"Ja",$E$7:E13,E13,$G$7:G13,"customer_won")=1,1,0),0)</x:f>
        <x:v>0</x:v>
      </x:c>
      <x:c r="Y13" s="133" t="n">
        <x:f>IF(D13="","",IF(COUNTIFS('KONTAKTE'!$A$7:$A$306,A13,'KONTAKTE'!$B$7:$B$306,D13)&lt;&gt;1,"",IFERROR(INDEX('KONTAKTE'!$F$7:$F$306,SUMIFS('KONTAKTE'!$AF$7:$AF$306,'KONTAKTE'!$A$7:$A$306,A13,'KONTAKTE'!$B$7:$B$306,D13)),"")))</x:f>
        <x:v>46243.40625</x:v>
      </x:c>
    </x:row>
    <x:row r="14" ht="22.5" customHeight="1">
      <x:c r="A14" s="118" t="str">
        <x:v>Beispiel</x:v>
      </x:c>
      <x:c r="B14" s="58" t="str">
        <x:v>Ja</x:v>
      </x:c>
      <x:c r="C14" s="58" t="str">
        <x:v>OUT-BSP-008</x:v>
      </x:c>
      <x:c r="D14" s="58" t="str">
        <x:v>LD-BSP-004</x:v>
      </x:c>
      <x:c r="E14" s="58" t="str">
        <x:v>DEAL-BSP-002</x:v>
      </x:c>
      <x:c r="F14" s="125" t="n">
        <x:v>46251.625</x:v>
      </x:c>
      <x:c r="G14" s="58" t="str">
        <x:v>customer_won</x:v>
      </x:c>
      <x:c r="H14" s="58" t="str">
        <x:v>offer_accepted</x:v>
      </x:c>
      <x:c r="I14" s="58" t="str">
        <x:v>v1</x:v>
      </x:c>
      <x:c r="J14" s="129" t="n">
        <x:v>8000</x:v>
      </x:c>
      <x:c r="K14" s="58" t="str">
        <x:v>Vereinbart</x:v>
      </x:c>
      <x:c r="L14" s="58" t="str">
        <x:v>CRM</x:v>
      </x:c>
      <x:c r="M14" s="58" t="str">
        <x:v>CRM-OUT-006</x:v>
      </x:c>
      <x:c r="N14" s="58" t="str">
        <x:v>Nein</x:v>
      </x:c>
      <x:c r="O14" s="58" t="str">
        <x:v>2026-08-29</x:v>
      </x:c>
      <x:c r="P14" s="58" t="str">
        <x:v>Sales</x:v>
      </x:c>
      <x:c r="Q14" s="58" t="str">
        <x:v>Auftragswert exkl. MWST</x:v>
      </x:c>
      <x:c r="R14" s="127" t="n">
        <x:f>IF(D14="","",IF(COUNTIFS('KONTAKTE'!$A$7:$A$306,A14,'KONTAKTE'!$B$7:$B$306,D14)&lt;&gt;1,"",IFERROR(INDEX('KONTAKTE'!$AD$7:$AD$306,SUMIFS('KONTAKTE'!$AF$7:$AF$306,'KONTAKTE'!$A$7:$A$306,A14,'KONTAKTE'!$B$7:$B$306,D14)),"")))</x:f>
        <x:v>46235</x:v>
      </x:c>
      <x:c r="S14" s="123" t="str">
        <x:f>IF(D14="","",IF(COUNTIFS('KONTAKTE'!$A$7:$A$306,A14,'KONTAKTE'!$B$7:$B$306,D14)&lt;&gt;1,"",IFERROR(INDEX('KONTAKTE'!$Z$7:$Z$306,SUMIFS('KONTAKTE'!$AF$7:$AF$306,'KONTAKTE'!$A$7:$A$306,A14,'KONTAKTE'!$B$7:$B$306,D14)),"")))</x:f>
        <x:v>Empfehlung</x:v>
      </x:c>
      <x:c r="T14" s="123" t="str">
        <x:f>IF(D14="","",IF(COUNTIFS('KONTAKTE'!$A$7:$A$306,A14,'KONTAKTE'!$B$7:$B$306,D14)&lt;&gt;1,"",IFERROR(INDEX('KONTAKTE'!$AA$7:$AA$306,SUMIFS('KONTAKTE'!$AF$7:$AF$306,'KONTAKTE'!$A$7:$A$306,A14,'KONTAKTE'!$B$7:$B$306,D14)),"")))</x:f>
        <x:v>Sonstige</x:v>
      </x:c>
      <x:c r="U14" s="131" t="n">
        <x:f>IF(OR(D14="",F14="",Y14=""),"",IFERROR(INT(F14-Y14),""))</x:f>
        <x:v>8</x:v>
      </x:c>
      <x:c r="V14" s="123" t="str">
        <x:f>IF(C14="","",IF(COUNTIFS('KONTAKTE'!$A$7:$A$306,A14,'KONTAKTE'!$B$7:$B$306,D14)=0,"Lead-ID fehlt",IF(COUNTIFS('KONTAKTE'!$A$7:$A$306,A14,'KONTAKTE'!$B$7:$B$306,D14)&gt;1,"Lead-ID doppelt",IF(AND(G14="customer_won",E14=""),"Deal-ID fehlt",IF(AND(B14="Ja",G14="qualified_lead",D14&lt;&gt;"",COUNTIFS($A$7:$A$406,A14,$B$7:$B$406,"Ja",$D$7:$D$406,D14,$G$7:$G$406,"qualified_lead")&gt;1),"Duplikat prüfen",IF(AND(B14="Ja",G14="customer_won",E14&lt;&gt;"",COUNTIFS($A$7:$A$406,A14,$B$7:$B$406,"Ja",$E$7:$E$406,E14,$G$7:$G$406,"customer_won")&gt;1),"Duplikat prüfen",IF(U14&lt;0,"Datum prüfen",IF(AND(OR(G14="customer_won",G14="revenue_recorded"),OR(J14="",K14="Nicht zutreffend")),"Wert prüfen",IF(AND(G14="customer_lost",COUNTIFS($A$7:$A$406,A14,$D$7:$D$406,D14,$G$7:$G$406,"qualified_lead",$F$7:$F$406,"&lt;="&amp;F14,$B$7:$B$406,"Ja")=0),"Qualifikation fehlt","Bereit")))))))))</x:f>
        <x:v>Bereit</x:v>
      </x:c>
      <x:c r="W14" s="123" t="n">
        <x:f>IF(AND(B14="Ja",G14="qualified_lead",D14&lt;&gt;""),IF(COUNTIFS($A$7:A14,A14,$B$7:B14,"Ja",$D$7:D14,D14,$G$7:G14,"qualified_lead")=1,1,0),0)</x:f>
        <x:v>0</x:v>
      </x:c>
      <x:c r="X14" s="123" t="n">
        <x:f>IF(AND(B14="Ja",G14="customer_won",E14&lt;&gt;""),IF(COUNTIFS($A$7:A14,A14,$B$7:B14,"Ja",$E$7:E14,E14,$G$7:G14,"customer_won")=1,1,0),0)</x:f>
        <x:v>1</x:v>
      </x:c>
      <x:c r="Y14" s="133" t="n">
        <x:f>IF(D14="","",IF(COUNTIFS('KONTAKTE'!$A$7:$A$306,A14,'KONTAKTE'!$B$7:$B$306,D14)&lt;&gt;1,"",IFERROR(INDEX('KONTAKTE'!$F$7:$F$306,SUMIFS('KONTAKTE'!$AF$7:$AF$306,'KONTAKTE'!$A$7:$A$306,A14,'KONTAKTE'!$B$7:$B$306,D14)),"")))</x:f>
        <x:v>46243.40625</x:v>
      </x:c>
    </x:row>
    <x:row r="15" ht="22.5" customHeight="1">
      <x:c r="A15" s="118" t="str">
        <x:v>Beispiel</x:v>
      </x:c>
      <x:c r="B15" s="58" t="str">
        <x:v>Ja</x:v>
      </x:c>
      <x:c r="C15" s="58" t="str">
        <x:v>OUT-BSP-009</x:v>
      </x:c>
      <x:c r="D15" s="58" t="str">
        <x:v>LD-BSP-004</x:v>
      </x:c>
      <x:c r="E15" s="58" t="str">
        <x:v>DEAL-BSP-002</x:v>
      </x:c>
      <x:c r="F15" s="125" t="n">
        <x:v>46255.416666666664</x:v>
      </x:c>
      <x:c r="G15" s="58" t="str">
        <x:v>revenue_recorded</x:v>
      </x:c>
      <x:c r="H15" s="58" t="str">
        <x:v>invoice_issued</x:v>
      </x:c>
      <x:c r="I15" s="58" t="str">
        <x:v>v1</x:v>
      </x:c>
      <x:c r="J15" s="129" t="n">
        <x:v>8000</x:v>
      </x:c>
      <x:c r="K15" s="58" t="str">
        <x:v>Fakturiert</x:v>
      </x:c>
      <x:c r="L15" s="58" t="str">
        <x:v>Bexio</x:v>
      </x:c>
      <x:c r="M15" s="58" t="str">
        <x:v>BEX-BSP-003</x:v>
      </x:c>
      <x:c r="N15" s="58" t="str">
        <x:v>Nein</x:v>
      </x:c>
      <x:c r="O15" s="58" t="str">
        <x:v>2026-08-29</x:v>
      </x:c>
      <x:c r="P15" s="58" t="str">
        <x:v>Finance</x:v>
      </x:c>
      <x:c r="Q15" s="58" t="str">
        <x:v>Beispielrechnung</x:v>
      </x:c>
      <x:c r="R15" s="127" t="n">
        <x:f>IF(D15="","",IF(COUNTIFS('KONTAKTE'!$A$7:$A$306,A15,'KONTAKTE'!$B$7:$B$306,D15)&lt;&gt;1,"",IFERROR(INDEX('KONTAKTE'!$AD$7:$AD$306,SUMIFS('KONTAKTE'!$AF$7:$AF$306,'KONTAKTE'!$A$7:$A$306,A15,'KONTAKTE'!$B$7:$B$306,D15)),"")))</x:f>
        <x:v>46235</x:v>
      </x:c>
      <x:c r="S15" s="123" t="str">
        <x:f>IF(D15="","",IF(COUNTIFS('KONTAKTE'!$A$7:$A$306,A15,'KONTAKTE'!$B$7:$B$306,D15)&lt;&gt;1,"",IFERROR(INDEX('KONTAKTE'!$Z$7:$Z$306,SUMIFS('KONTAKTE'!$AF$7:$AF$306,'KONTAKTE'!$A$7:$A$306,A15,'KONTAKTE'!$B$7:$B$306,D15)),"")))</x:f>
        <x:v>Empfehlung</x:v>
      </x:c>
      <x:c r="T15" s="123" t="str">
        <x:f>IF(D15="","",IF(COUNTIFS('KONTAKTE'!$A$7:$A$306,A15,'KONTAKTE'!$B$7:$B$306,D15)&lt;&gt;1,"",IFERROR(INDEX('KONTAKTE'!$AA$7:$AA$306,SUMIFS('KONTAKTE'!$AF$7:$AF$306,'KONTAKTE'!$A$7:$A$306,A15,'KONTAKTE'!$B$7:$B$306,D15)),"")))</x:f>
        <x:v>Sonstige</x:v>
      </x:c>
      <x:c r="U15" s="131" t="n">
        <x:f>IF(OR(D15="",F15="",Y15=""),"",IFERROR(INT(F15-Y15),""))</x:f>
        <x:v>12</x:v>
      </x:c>
      <x:c r="V15" s="123" t="str">
        <x:f>IF(C15="","",IF(COUNTIFS('KONTAKTE'!$A$7:$A$306,A15,'KONTAKTE'!$B$7:$B$306,D15)=0,"Lead-ID fehlt",IF(COUNTIFS('KONTAKTE'!$A$7:$A$306,A15,'KONTAKTE'!$B$7:$B$306,D15)&gt;1,"Lead-ID doppelt",IF(AND(G15="customer_won",E15=""),"Deal-ID fehlt",IF(AND(B15="Ja",G15="qualified_lead",D15&lt;&gt;"",COUNTIFS($A$7:$A$406,A15,$B$7:$B$406,"Ja",$D$7:$D$406,D15,$G$7:$G$406,"qualified_lead")&gt;1),"Duplikat prüfen",IF(AND(B15="Ja",G15="customer_won",E15&lt;&gt;"",COUNTIFS($A$7:$A$406,A15,$B$7:$B$406,"Ja",$E$7:$E$406,E15,$G$7:$G$406,"customer_won")&gt;1),"Duplikat prüfen",IF(U15&lt;0,"Datum prüfen",IF(AND(OR(G15="customer_won",G15="revenue_recorded"),OR(J15="",K15="Nicht zutreffend")),"Wert prüfen",IF(AND(G15="customer_lost",COUNTIFS($A$7:$A$406,A15,$D$7:$D$406,D15,$G$7:$G$406,"qualified_lead",$F$7:$F$406,"&lt;="&amp;F15,$B$7:$B$406,"Ja")=0),"Qualifikation fehlt","Bereit")))))))))</x:f>
        <x:v>Bereit</x:v>
      </x:c>
      <x:c r="W15" s="123" t="n">
        <x:f>IF(AND(B15="Ja",G15="qualified_lead",D15&lt;&gt;""),IF(COUNTIFS($A$7:A15,A15,$B$7:B15,"Ja",$D$7:D15,D15,$G$7:G15,"qualified_lead")=1,1,0),0)</x:f>
        <x:v>0</x:v>
      </x:c>
      <x:c r="X15" s="123" t="n">
        <x:f>IF(AND(B15="Ja",G15="customer_won",E15&lt;&gt;""),IF(COUNTIFS($A$7:A15,A15,$B$7:B15,"Ja",$E$7:E15,E15,$G$7:G15,"customer_won")=1,1,0),0)</x:f>
        <x:v>0</x:v>
      </x:c>
      <x:c r="Y15" s="133" t="n">
        <x:f>IF(D15="","",IF(COUNTIFS('KONTAKTE'!$A$7:$A$306,A15,'KONTAKTE'!$B$7:$B$306,D15)&lt;&gt;1,"",IFERROR(INDEX('KONTAKTE'!$F$7:$F$306,SUMIFS('KONTAKTE'!$AF$7:$AF$306,'KONTAKTE'!$A$7:$A$306,A15,'KONTAKTE'!$B$7:$B$306,D15)),"")))</x:f>
        <x:v>46243.40625</x:v>
      </x:c>
    </x:row>
    <x:row r="16" ht="22.5" customHeight="1">
      <x:c r="A16" s="118" t="str">
        <x:v>Beispiel</x:v>
      </x:c>
      <x:c r="B16" s="58" t="str">
        <x:v>Ja</x:v>
      </x:c>
      <x:c r="C16" s="58" t="str">
        <x:v>OUT-BSP-010</x:v>
      </x:c>
      <x:c r="D16" s="58" t="str">
        <x:v>LD-BSP-005</x:v>
      </x:c>
      <x:c r="E16" s="58" t="str"/>
      <x:c r="F16" s="125" t="n">
        <x:v>46249.416666666664</x:v>
      </x:c>
      <x:c r="G16" s="58" t="str">
        <x:v>qualified_lead</x:v>
      </x:c>
      <x:c r="H16" s="58" t="str">
        <x:v>meets_criteria_v1</x:v>
      </x:c>
      <x:c r="I16" s="58" t="str">
        <x:v>v1</x:v>
      </x:c>
      <x:c r="J16" s="129"/>
      <x:c r="K16" s="58" t="str">
        <x:v>Nicht zutreffend</x:v>
      </x:c>
      <x:c r="L16" s="58" t="str">
        <x:v>CRM</x:v>
      </x:c>
      <x:c r="M16" s="58" t="str">
        <x:v>CRM-OUT-007</x:v>
      </x:c>
      <x:c r="N16" s="58" t="str">
        <x:v>Nein</x:v>
      </x:c>
      <x:c r="O16" s="58" t="str">
        <x:v>2026-08-29</x:v>
      </x:c>
      <x:c r="P16" s="58" t="str">
        <x:v>Sales</x:v>
      </x:c>
      <x:c r="Q16" s="58" t="str">
        <x:v>Gemini-Selbstauskunft</x:v>
      </x:c>
      <x:c r="R16" s="127" t="n">
        <x:f>IF(D16="","",IF(COUNTIFS('KONTAKTE'!$A$7:$A$306,A16,'KONTAKTE'!$B$7:$B$306,D16)&lt;&gt;1,"",IFERROR(INDEX('KONTAKTE'!$AD$7:$AD$306,SUMIFS('KONTAKTE'!$AF$7:$AF$306,'KONTAKTE'!$A$7:$A$306,A16,'KONTAKTE'!$B$7:$B$306,D16)),"")))</x:f>
        <x:v>46235</x:v>
      </x:c>
      <x:c r="S16" s="123" t="str">
        <x:f>IF(D16="","",IF(COUNTIFS('KONTAKTE'!$A$7:$A$306,A16,'KONTAKTE'!$B$7:$B$306,D16)&lt;&gt;1,"",IFERROR(INDEX('KONTAKTE'!$Z$7:$Z$306,SUMIFS('KONTAKTE'!$AF$7:$AF$306,'KONTAKTE'!$A$7:$A$306,A16,'KONTAKTE'!$B$7:$B$306,D16)),"")))</x:f>
        <x:v>Gemini</x:v>
      </x:c>
      <x:c r="T16" s="123" t="str">
        <x:f>IF(D16="","",IF(COUNTIFS('KONTAKTE'!$A$7:$A$306,A16,'KONTAKTE'!$B$7:$B$306,D16)&lt;&gt;1,"",IFERROR(INDEX('KONTAKTE'!$AA$7:$AA$306,SUMIFS('KONTAKTE'!$AF$7:$AF$306,'KONTAKTE'!$A$7:$A$306,A16,'KONTAKTE'!$B$7:$B$306,D16)),"")))</x:f>
        <x:v>KI</x:v>
      </x:c>
      <x:c r="U16" s="131" t="n">
        <x:f>IF(OR(D16="",F16="",Y16=""),"",IFERROR(INT(F16-Y16),""))</x:f>
        <x:v>3</x:v>
      </x:c>
      <x:c r="V16" s="123" t="str">
        <x:f>IF(C16="","",IF(COUNTIFS('KONTAKTE'!$A$7:$A$306,A16,'KONTAKTE'!$B$7:$B$306,D16)=0,"Lead-ID fehlt",IF(COUNTIFS('KONTAKTE'!$A$7:$A$306,A16,'KONTAKTE'!$B$7:$B$306,D16)&gt;1,"Lead-ID doppelt",IF(AND(G16="customer_won",E16=""),"Deal-ID fehlt",IF(AND(B16="Ja",G16="qualified_lead",D16&lt;&gt;"",COUNTIFS($A$7:$A$406,A16,$B$7:$B$406,"Ja",$D$7:$D$406,D16,$G$7:$G$406,"qualified_lead")&gt;1),"Duplikat prüfen",IF(AND(B16="Ja",G16="customer_won",E16&lt;&gt;"",COUNTIFS($A$7:$A$406,A16,$B$7:$B$406,"Ja",$E$7:$E$406,E16,$G$7:$G$406,"customer_won")&gt;1),"Duplikat prüfen",IF(U16&lt;0,"Datum prüfen",IF(AND(OR(G16="customer_won",G16="revenue_recorded"),OR(J16="",K16="Nicht zutreffend")),"Wert prüfen",IF(AND(G16="customer_lost",COUNTIFS($A$7:$A$406,A16,$D$7:$D$406,D16,$G$7:$G$406,"qualified_lead",$F$7:$F$406,"&lt;="&amp;F16,$B$7:$B$406,"Ja")=0),"Qualifikation fehlt","Bereit")))))))))</x:f>
        <x:v>Bereit</x:v>
      </x:c>
      <x:c r="W16" s="123" t="n">
        <x:f>IF(AND(B16="Ja",G16="qualified_lead",D16&lt;&gt;""),IF(COUNTIFS($A$7:A16,A16,$B$7:B16,"Ja",$D$7:D16,D16,$G$7:G16,"qualified_lead")=1,1,0),0)</x:f>
        <x:v>1</x:v>
      </x:c>
      <x:c r="X16" s="123" t="n">
        <x:f>IF(AND(B16="Ja",G16="customer_won",E16&lt;&gt;""),IF(COUNTIFS($A$7:A16,A16,$B$7:B16,"Ja",$E$7:E16,E16,$G$7:G16,"customer_won")=1,1,0),0)</x:f>
        <x:v>0</x:v>
      </x:c>
      <x:c r="Y16" s="133" t="n">
        <x:f>IF(D16="","",IF(COUNTIFS('KONTAKTE'!$A$7:$A$306,A16,'KONTAKTE'!$B$7:$B$306,D16)&lt;&gt;1,"",IFERROR(INDEX('KONTAKTE'!$F$7:$F$306,SUMIFS('KONTAKTE'!$AF$7:$AF$306,'KONTAKTE'!$A$7:$A$306,A16,'KONTAKTE'!$B$7:$B$306,D16)),"")))</x:f>
        <x:v>46245.63888888889</x:v>
      </x:c>
    </x:row>
    <x:row r="17" ht="22.5" customHeight="1">
      <x:c r="A17" s="118" t="str">
        <x:v>Beispiel</x:v>
      </x:c>
      <x:c r="B17" s="58" t="str">
        <x:v>Ja</x:v>
      </x:c>
      <x:c r="C17" s="58" t="str">
        <x:v>OUT-BSP-011</x:v>
      </x:c>
      <x:c r="D17" s="58" t="str">
        <x:v>LD-BSP-005</x:v>
      </x:c>
      <x:c r="E17" s="58" t="str">
        <x:v>DEAL-BSP-003</x:v>
      </x:c>
      <x:c r="F17" s="125" t="n">
        <x:v>46259.416666666664</x:v>
      </x:c>
      <x:c r="G17" s="58" t="str">
        <x:v>customer_lost</x:v>
      </x:c>
      <x:c r="H17" s="58" t="str">
        <x:v>no_decision</x:v>
      </x:c>
      <x:c r="I17" s="58" t="str">
        <x:v>v1</x:v>
      </x:c>
      <x:c r="J17" s="129"/>
      <x:c r="K17" s="58" t="str">
        <x:v>Nicht zutreffend</x:v>
      </x:c>
      <x:c r="L17" s="58" t="str">
        <x:v>CRM</x:v>
      </x:c>
      <x:c r="M17" s="58" t="str">
        <x:v>CRM-OUT-008</x:v>
      </x:c>
      <x:c r="N17" s="58" t="str">
        <x:v>Nein</x:v>
      </x:c>
      <x:c r="O17" s="58" t="str">
        <x:v>2026-08-29</x:v>
      </x:c>
      <x:c r="P17" s="58" t="str">
        <x:v>Sales</x:v>
      </x:c>
      <x:c r="Q17" s="58" t="str">
        <x:v>Zuvor qualifiziert</x:v>
      </x:c>
      <x:c r="R17" s="127" t="n">
        <x:f>IF(D17="","",IF(COUNTIFS('KONTAKTE'!$A$7:$A$306,A17,'KONTAKTE'!$B$7:$B$306,D17)&lt;&gt;1,"",IFERROR(INDEX('KONTAKTE'!$AD$7:$AD$306,SUMIFS('KONTAKTE'!$AF$7:$AF$306,'KONTAKTE'!$A$7:$A$306,A17,'KONTAKTE'!$B$7:$B$306,D17)),"")))</x:f>
        <x:v>46235</x:v>
      </x:c>
      <x:c r="S17" s="123" t="str">
        <x:f>IF(D17="","",IF(COUNTIFS('KONTAKTE'!$A$7:$A$306,A17,'KONTAKTE'!$B$7:$B$306,D17)&lt;&gt;1,"",IFERROR(INDEX('KONTAKTE'!$Z$7:$Z$306,SUMIFS('KONTAKTE'!$AF$7:$AF$306,'KONTAKTE'!$A$7:$A$306,A17,'KONTAKTE'!$B$7:$B$306,D17)),"")))</x:f>
        <x:v>Gemini</x:v>
      </x:c>
      <x:c r="T17" s="123" t="str">
        <x:f>IF(D17="","",IF(COUNTIFS('KONTAKTE'!$A$7:$A$306,A17,'KONTAKTE'!$B$7:$B$306,D17)&lt;&gt;1,"",IFERROR(INDEX('KONTAKTE'!$AA$7:$AA$306,SUMIFS('KONTAKTE'!$AF$7:$AF$306,'KONTAKTE'!$A$7:$A$306,A17,'KONTAKTE'!$B$7:$B$306,D17)),"")))</x:f>
        <x:v>KI</x:v>
      </x:c>
      <x:c r="U17" s="131" t="n">
        <x:f>IF(OR(D17="",F17="",Y17=""),"",IFERROR(INT(F17-Y17),""))</x:f>
        <x:v>13</x:v>
      </x:c>
      <x:c r="V17" s="123" t="str">
        <x:f>IF(C17="","",IF(COUNTIFS('KONTAKTE'!$A$7:$A$306,A17,'KONTAKTE'!$B$7:$B$306,D17)=0,"Lead-ID fehlt",IF(COUNTIFS('KONTAKTE'!$A$7:$A$306,A17,'KONTAKTE'!$B$7:$B$306,D17)&gt;1,"Lead-ID doppelt",IF(AND(G17="customer_won",E17=""),"Deal-ID fehlt",IF(AND(B17="Ja",G17="qualified_lead",D17&lt;&gt;"",COUNTIFS($A$7:$A$406,A17,$B$7:$B$406,"Ja",$D$7:$D$406,D17,$G$7:$G$406,"qualified_lead")&gt;1),"Duplikat prüfen",IF(AND(B17="Ja",G17="customer_won",E17&lt;&gt;"",COUNTIFS($A$7:$A$406,A17,$B$7:$B$406,"Ja",$E$7:$E$406,E17,$G$7:$G$406,"customer_won")&gt;1),"Duplikat prüfen",IF(U17&lt;0,"Datum prüfen",IF(AND(OR(G17="customer_won",G17="revenue_recorded"),OR(J17="",K17="Nicht zutreffend")),"Wert prüfen",IF(AND(G17="customer_lost",COUNTIFS($A$7:$A$406,A17,$D$7:$D$406,D17,$G$7:$G$406,"qualified_lead",$F$7:$F$406,"&lt;="&amp;F17,$B$7:$B$406,"Ja")=0),"Qualifikation fehlt","Bereit")))))))))</x:f>
        <x:v>Bereit</x:v>
      </x:c>
      <x:c r="W17" s="123" t="n">
        <x:f>IF(AND(B17="Ja",G17="qualified_lead",D17&lt;&gt;""),IF(COUNTIFS($A$7:A17,A17,$B$7:B17,"Ja",$D$7:D17,D17,$G$7:G17,"qualified_lead")=1,1,0),0)</x:f>
        <x:v>0</x:v>
      </x:c>
      <x:c r="X17" s="123" t="n">
        <x:f>IF(AND(B17="Ja",G17="customer_won",E17&lt;&gt;""),IF(COUNTIFS($A$7:A17,A17,$B$7:B17,"Ja",$E$7:E17,E17,$G$7:G17,"customer_won")=1,1,0),0)</x:f>
        <x:v>0</x:v>
      </x:c>
      <x:c r="Y17" s="133" t="n">
        <x:f>IF(D17="","",IF(COUNTIFS('KONTAKTE'!$A$7:$A$306,A17,'KONTAKTE'!$B$7:$B$306,D17)&lt;&gt;1,"",IFERROR(INDEX('KONTAKTE'!$F$7:$F$306,SUMIFS('KONTAKTE'!$AF$7:$AF$306,'KONTAKTE'!$A$7:$A$306,A17,'KONTAKTE'!$B$7:$B$306,D17)),"")))</x:f>
        <x:v>46245.63888888889</x:v>
      </x:c>
    </x:row>
    <x:row r="18" ht="22.5" customHeight="1">
      <x:c r="A18" s="61" t="str">
        <x:v>Eigene Daten</x:v>
      </x:c>
      <x:c r="B18" s="61" t="str">
        <x:v>Ja</x:v>
      </x:c>
      <x:c r="C18" s="58" t="str"/>
      <x:c r="D18" s="58" t="str"/>
      <x:c r="E18" s="58" t="str"/>
      <x:c r="F18" s="125" t="str"/>
      <x:c r="G18" s="58" t="str"/>
      <x:c r="H18" s="58" t="str"/>
      <x:c r="I18" s="58" t="str"/>
      <x:c r="J18" s="129" t="str"/>
      <x:c r="K18" s="58" t="str"/>
      <x:c r="L18" s="58" t="str"/>
      <x:c r="M18" s="58" t="str"/>
      <x:c r="N18" s="58" t="str"/>
      <x:c r="O18" s="58" t="str"/>
      <x:c r="P18" s="58" t="str"/>
      <x:c r="Q18" s="58" t="str"/>
      <x:c r="R18" s="127" t="str">
        <x:f>IF(D18="","",IF(COUNTIFS('KONTAKTE'!$A$7:$A$306,A18,'KONTAKTE'!$B$7:$B$306,D18)&lt;&gt;1,"",IFERROR(INDEX('KONTAKTE'!$AD$7:$AD$306,SUMIFS('KONTAKTE'!$AF$7:$AF$306,'KONTAKTE'!$A$7:$A$306,A18,'KONTAKTE'!$B$7:$B$306,D18)),"")))</x:f>
      </x:c>
      <x:c r="S18" s="123" t="str">
        <x:f>IF(D18="","",IF(COUNTIFS('KONTAKTE'!$A$7:$A$306,A18,'KONTAKTE'!$B$7:$B$306,D18)&lt;&gt;1,"",IFERROR(INDEX('KONTAKTE'!$Z$7:$Z$306,SUMIFS('KONTAKTE'!$AF$7:$AF$306,'KONTAKTE'!$A$7:$A$306,A18,'KONTAKTE'!$B$7:$B$306,D18)),"")))</x:f>
      </x:c>
      <x:c r="T18" s="123" t="str">
        <x:f>IF(D18="","",IF(COUNTIFS('KONTAKTE'!$A$7:$A$306,A18,'KONTAKTE'!$B$7:$B$306,D18)&lt;&gt;1,"",IFERROR(INDEX('KONTAKTE'!$AA$7:$AA$306,SUMIFS('KONTAKTE'!$AF$7:$AF$306,'KONTAKTE'!$A$7:$A$306,A18,'KONTAKTE'!$B$7:$B$306,D18)),"")))</x:f>
      </x:c>
      <x:c r="U18" s="131" t="str">
        <x:f>IF(OR(D18="",F18="",Y18=""),"",IFERROR(INT(F18-Y18),""))</x:f>
      </x:c>
      <x:c r="V18" s="123" t="str">
        <x:f>IF(C18="","",IF(COUNTIFS('KONTAKTE'!$A$7:$A$306,A18,'KONTAKTE'!$B$7:$B$306,D18)=0,"Lead-ID fehlt",IF(COUNTIFS('KONTAKTE'!$A$7:$A$306,A18,'KONTAKTE'!$B$7:$B$306,D18)&gt;1,"Lead-ID doppelt",IF(AND(G18="customer_won",E18=""),"Deal-ID fehlt",IF(AND(B18="Ja",G18="qualified_lead",D18&lt;&gt;"",COUNTIFS($A$7:$A$406,A18,$B$7:$B$406,"Ja",$D$7:$D$406,D18,$G$7:$G$406,"qualified_lead")&gt;1),"Duplikat prüfen",IF(AND(B18="Ja",G18="customer_won",E18&lt;&gt;"",COUNTIFS($A$7:$A$406,A18,$B$7:$B$406,"Ja",$E$7:$E$406,E18,$G$7:$G$406,"customer_won")&gt;1),"Duplikat prüfen",IF(U18&lt;0,"Datum prüfen",IF(AND(OR(G18="customer_won",G18="revenue_recorded"),OR(J18="",K18="Nicht zutreffend")),"Wert prüfen",IF(AND(G18="customer_lost",COUNTIFS($A$7:$A$406,A18,$D$7:$D$406,D18,$G$7:$G$406,"qualified_lead",$F$7:$F$406,"&lt;="&amp;F18,$B$7:$B$406,"Ja")=0),"Qualifikation fehlt","Bereit")))))))))</x:f>
      </x:c>
      <x:c r="W18" s="123" t="n">
        <x:f>IF(AND(B18="Ja",G18="qualified_lead",D18&lt;&gt;""),IF(COUNTIFS($A$7:A18,A18,$B$7:B18,"Ja",$D$7:D18,D18,$G$7:G18,"qualified_lead")=1,1,0),0)</x:f>
        <x:v>0</x:v>
      </x:c>
      <x:c r="X18" s="123" t="n">
        <x:f>IF(AND(B18="Ja",G18="customer_won",E18&lt;&gt;""),IF(COUNTIFS($A$7:A18,A18,$B$7:B18,"Ja",$E$7:E18,E18,$G$7:G18,"customer_won")=1,1,0),0)</x:f>
        <x:v>0</x:v>
      </x:c>
      <x:c r="Y18" s="133" t="str">
        <x:f>IF(D18="","",IF(COUNTIFS('KONTAKTE'!$A$7:$A$306,A18,'KONTAKTE'!$B$7:$B$306,D18)&lt;&gt;1,"",IFERROR(INDEX('KONTAKTE'!$F$7:$F$306,SUMIFS('KONTAKTE'!$AF$7:$AF$306,'KONTAKTE'!$A$7:$A$306,A18,'KONTAKTE'!$B$7:$B$306,D18)),"")))</x:f>
      </x:c>
    </x:row>
    <x:row r="19" ht="22.5" customHeight="1">
      <x:c r="A19" s="61" t="str">
        <x:v>Eigene Daten</x:v>
      </x:c>
      <x:c r="B19" s="61" t="str">
        <x:v>Ja</x:v>
      </x:c>
      <x:c r="C19" s="58" t="str"/>
      <x:c r="D19" s="58" t="str"/>
      <x:c r="E19" s="58" t="str"/>
      <x:c r="F19" s="125" t="str"/>
      <x:c r="G19" s="58" t="str"/>
      <x:c r="H19" s="58" t="str"/>
      <x:c r="I19" s="58" t="str"/>
      <x:c r="J19" s="129" t="str"/>
      <x:c r="K19" s="58" t="str"/>
      <x:c r="L19" s="58" t="str"/>
      <x:c r="M19" s="58" t="str"/>
      <x:c r="N19" s="58" t="str"/>
      <x:c r="O19" s="58" t="str"/>
      <x:c r="P19" s="58" t="str"/>
      <x:c r="Q19" s="58" t="str"/>
      <x:c r="R19" s="127" t="str">
        <x:f>IF(D19="","",IF(COUNTIFS('KONTAKTE'!$A$7:$A$306,A19,'KONTAKTE'!$B$7:$B$306,D19)&lt;&gt;1,"",IFERROR(INDEX('KONTAKTE'!$AD$7:$AD$306,SUMIFS('KONTAKTE'!$AF$7:$AF$306,'KONTAKTE'!$A$7:$A$306,A19,'KONTAKTE'!$B$7:$B$306,D19)),"")))</x:f>
      </x:c>
      <x:c r="S19" s="123" t="str">
        <x:f>IF(D19="","",IF(COUNTIFS('KONTAKTE'!$A$7:$A$306,A19,'KONTAKTE'!$B$7:$B$306,D19)&lt;&gt;1,"",IFERROR(INDEX('KONTAKTE'!$Z$7:$Z$306,SUMIFS('KONTAKTE'!$AF$7:$AF$306,'KONTAKTE'!$A$7:$A$306,A19,'KONTAKTE'!$B$7:$B$306,D19)),"")))</x:f>
      </x:c>
      <x:c r="T19" s="123" t="str">
        <x:f>IF(D19="","",IF(COUNTIFS('KONTAKTE'!$A$7:$A$306,A19,'KONTAKTE'!$B$7:$B$306,D19)&lt;&gt;1,"",IFERROR(INDEX('KONTAKTE'!$AA$7:$AA$306,SUMIFS('KONTAKTE'!$AF$7:$AF$306,'KONTAKTE'!$A$7:$A$306,A19,'KONTAKTE'!$B$7:$B$306,D19)),"")))</x:f>
      </x:c>
      <x:c r="U19" s="131" t="str">
        <x:f>IF(OR(D19="",F19="",Y19=""),"",IFERROR(INT(F19-Y19),""))</x:f>
      </x:c>
      <x:c r="V19" s="123" t="str">
        <x:f>IF(C19="","",IF(COUNTIFS('KONTAKTE'!$A$7:$A$306,A19,'KONTAKTE'!$B$7:$B$306,D19)=0,"Lead-ID fehlt",IF(COUNTIFS('KONTAKTE'!$A$7:$A$306,A19,'KONTAKTE'!$B$7:$B$306,D19)&gt;1,"Lead-ID doppelt",IF(AND(G19="customer_won",E19=""),"Deal-ID fehlt",IF(AND(B19="Ja",G19="qualified_lead",D19&lt;&gt;"",COUNTIFS($A$7:$A$406,A19,$B$7:$B$406,"Ja",$D$7:$D$406,D19,$G$7:$G$406,"qualified_lead")&gt;1),"Duplikat prüfen",IF(AND(B19="Ja",G19="customer_won",E19&lt;&gt;"",COUNTIFS($A$7:$A$406,A19,$B$7:$B$406,"Ja",$E$7:$E$406,E19,$G$7:$G$406,"customer_won")&gt;1),"Duplikat prüfen",IF(U19&lt;0,"Datum prüfen",IF(AND(OR(G19="customer_won",G19="revenue_recorded"),OR(J19="",K19="Nicht zutreffend")),"Wert prüfen",IF(AND(G19="customer_lost",COUNTIFS($A$7:$A$406,A19,$D$7:$D$406,D19,$G$7:$G$406,"qualified_lead",$F$7:$F$406,"&lt;="&amp;F19,$B$7:$B$406,"Ja")=0),"Qualifikation fehlt","Bereit")))))))))</x:f>
      </x:c>
      <x:c r="W19" s="123" t="n">
        <x:f>IF(AND(B19="Ja",G19="qualified_lead",D19&lt;&gt;""),IF(COUNTIFS($A$7:A19,A19,$B$7:B19,"Ja",$D$7:D19,D19,$G$7:G19,"qualified_lead")=1,1,0),0)</x:f>
        <x:v>0</x:v>
      </x:c>
      <x:c r="X19" s="123" t="n">
        <x:f>IF(AND(B19="Ja",G19="customer_won",E19&lt;&gt;""),IF(COUNTIFS($A$7:A19,A19,$B$7:B19,"Ja",$E$7:E19,E19,$G$7:G19,"customer_won")=1,1,0),0)</x:f>
        <x:v>0</x:v>
      </x:c>
      <x:c r="Y19" s="133" t="str">
        <x:f>IF(D19="","",IF(COUNTIFS('KONTAKTE'!$A$7:$A$306,A19,'KONTAKTE'!$B$7:$B$306,D19)&lt;&gt;1,"",IFERROR(INDEX('KONTAKTE'!$F$7:$F$306,SUMIFS('KONTAKTE'!$AF$7:$AF$306,'KONTAKTE'!$A$7:$A$306,A19,'KONTAKTE'!$B$7:$B$306,D19)),"")))</x:f>
      </x:c>
    </x:row>
    <x:row r="20" ht="22.5" customHeight="1">
      <x:c r="A20" s="61" t="str">
        <x:v>Eigene Daten</x:v>
      </x:c>
      <x:c r="B20" s="61" t="str">
        <x:v>Ja</x:v>
      </x:c>
      <x:c r="C20" s="58" t="str"/>
      <x:c r="D20" s="58" t="str"/>
      <x:c r="E20" s="58" t="str"/>
      <x:c r="F20" s="125" t="str"/>
      <x:c r="G20" s="58" t="str"/>
      <x:c r="H20" s="58" t="str"/>
      <x:c r="I20" s="58" t="str"/>
      <x:c r="J20" s="129" t="str"/>
      <x:c r="K20" s="58" t="str"/>
      <x:c r="L20" s="58" t="str"/>
      <x:c r="M20" s="58" t="str"/>
      <x:c r="N20" s="58" t="str"/>
      <x:c r="O20" s="58" t="str"/>
      <x:c r="P20" s="58" t="str"/>
      <x:c r="Q20" s="58" t="str"/>
      <x:c r="R20" s="127" t="str">
        <x:f>IF(D20="","",IF(COUNTIFS('KONTAKTE'!$A$7:$A$306,A20,'KONTAKTE'!$B$7:$B$306,D20)&lt;&gt;1,"",IFERROR(INDEX('KONTAKTE'!$AD$7:$AD$306,SUMIFS('KONTAKTE'!$AF$7:$AF$306,'KONTAKTE'!$A$7:$A$306,A20,'KONTAKTE'!$B$7:$B$306,D20)),"")))</x:f>
      </x:c>
      <x:c r="S20" s="123" t="str">
        <x:f>IF(D20="","",IF(COUNTIFS('KONTAKTE'!$A$7:$A$306,A20,'KONTAKTE'!$B$7:$B$306,D20)&lt;&gt;1,"",IFERROR(INDEX('KONTAKTE'!$Z$7:$Z$306,SUMIFS('KONTAKTE'!$AF$7:$AF$306,'KONTAKTE'!$A$7:$A$306,A20,'KONTAKTE'!$B$7:$B$306,D20)),"")))</x:f>
      </x:c>
      <x:c r="T20" s="123" t="str">
        <x:f>IF(D20="","",IF(COUNTIFS('KONTAKTE'!$A$7:$A$306,A20,'KONTAKTE'!$B$7:$B$306,D20)&lt;&gt;1,"",IFERROR(INDEX('KONTAKTE'!$AA$7:$AA$306,SUMIFS('KONTAKTE'!$AF$7:$AF$306,'KONTAKTE'!$A$7:$A$306,A20,'KONTAKTE'!$B$7:$B$306,D20)),"")))</x:f>
      </x:c>
      <x:c r="U20" s="131" t="str">
        <x:f>IF(OR(D20="",F20="",Y20=""),"",IFERROR(INT(F20-Y20),""))</x:f>
      </x:c>
      <x:c r="V20" s="123" t="str">
        <x:f>IF(C20="","",IF(COUNTIFS('KONTAKTE'!$A$7:$A$306,A20,'KONTAKTE'!$B$7:$B$306,D20)=0,"Lead-ID fehlt",IF(COUNTIFS('KONTAKTE'!$A$7:$A$306,A20,'KONTAKTE'!$B$7:$B$306,D20)&gt;1,"Lead-ID doppelt",IF(AND(G20="customer_won",E20=""),"Deal-ID fehlt",IF(AND(B20="Ja",G20="qualified_lead",D20&lt;&gt;"",COUNTIFS($A$7:$A$406,A20,$B$7:$B$406,"Ja",$D$7:$D$406,D20,$G$7:$G$406,"qualified_lead")&gt;1),"Duplikat prüfen",IF(AND(B20="Ja",G20="customer_won",E20&lt;&gt;"",COUNTIFS($A$7:$A$406,A20,$B$7:$B$406,"Ja",$E$7:$E$406,E20,$G$7:$G$406,"customer_won")&gt;1),"Duplikat prüfen",IF(U20&lt;0,"Datum prüfen",IF(AND(OR(G20="customer_won",G20="revenue_recorded"),OR(J20="",K20="Nicht zutreffend")),"Wert prüfen",IF(AND(G20="customer_lost",COUNTIFS($A$7:$A$406,A20,$D$7:$D$406,D20,$G$7:$G$406,"qualified_lead",$F$7:$F$406,"&lt;="&amp;F20,$B$7:$B$406,"Ja")=0),"Qualifikation fehlt","Bereit")))))))))</x:f>
      </x:c>
      <x:c r="W20" s="123" t="n">
        <x:f>IF(AND(B20="Ja",G20="qualified_lead",D20&lt;&gt;""),IF(COUNTIFS($A$7:A20,A20,$B$7:B20,"Ja",$D$7:D20,D20,$G$7:G20,"qualified_lead")=1,1,0),0)</x:f>
        <x:v>0</x:v>
      </x:c>
      <x:c r="X20" s="123" t="n">
        <x:f>IF(AND(B20="Ja",G20="customer_won",E20&lt;&gt;""),IF(COUNTIFS($A$7:A20,A20,$B$7:B20,"Ja",$E$7:E20,E20,$G$7:G20,"customer_won")=1,1,0),0)</x:f>
        <x:v>0</x:v>
      </x:c>
      <x:c r="Y20" s="133" t="str">
        <x:f>IF(D20="","",IF(COUNTIFS('KONTAKTE'!$A$7:$A$306,A20,'KONTAKTE'!$B$7:$B$306,D20)&lt;&gt;1,"",IFERROR(INDEX('KONTAKTE'!$F$7:$F$306,SUMIFS('KONTAKTE'!$AF$7:$AF$306,'KONTAKTE'!$A$7:$A$306,A20,'KONTAKTE'!$B$7:$B$306,D20)),"")))</x:f>
      </x:c>
    </x:row>
    <x:row r="21" ht="22.5" customHeight="1">
      <x:c r="A21" s="61" t="str">
        <x:v>Eigene Daten</x:v>
      </x:c>
      <x:c r="B21" s="61" t="str">
        <x:v>Ja</x:v>
      </x:c>
      <x:c r="C21" s="58"/>
      <x:c r="D21" s="58"/>
      <x:c r="E21" s="58"/>
      <x:c r="F21" s="125"/>
      <x:c r="G21" s="58"/>
      <x:c r="H21" s="58"/>
      <x:c r="I21" s="58"/>
      <x:c r="J21" s="129"/>
      <x:c r="K21" s="58"/>
      <x:c r="L21" s="58"/>
      <x:c r="M21" s="58"/>
      <x:c r="N21" s="58"/>
      <x:c r="O21" s="58"/>
      <x:c r="P21" s="58"/>
      <x:c r="Q21" s="58"/>
      <x:c r="R21" s="127" t="str">
        <x:f>IF(D21="","",IF(COUNTIFS('KONTAKTE'!$A$7:$A$306,A21,'KONTAKTE'!$B$7:$B$306,D21)&lt;&gt;1,"",IFERROR(INDEX('KONTAKTE'!$AD$7:$AD$306,SUMIFS('KONTAKTE'!$AF$7:$AF$306,'KONTAKTE'!$A$7:$A$306,A21,'KONTAKTE'!$B$7:$B$306,D21)),"")))</x:f>
      </x:c>
      <x:c r="S21" s="123" t="str">
        <x:f>IF(D21="","",IF(COUNTIFS('KONTAKTE'!$A$7:$A$306,A21,'KONTAKTE'!$B$7:$B$306,D21)&lt;&gt;1,"",IFERROR(INDEX('KONTAKTE'!$Z$7:$Z$306,SUMIFS('KONTAKTE'!$AF$7:$AF$306,'KONTAKTE'!$A$7:$A$306,A21,'KONTAKTE'!$B$7:$B$306,D21)),"")))</x:f>
      </x:c>
      <x:c r="T21" s="123" t="str">
        <x:f>IF(D21="","",IF(COUNTIFS('KONTAKTE'!$A$7:$A$306,A21,'KONTAKTE'!$B$7:$B$306,D21)&lt;&gt;1,"",IFERROR(INDEX('KONTAKTE'!$AA$7:$AA$306,SUMIFS('KONTAKTE'!$AF$7:$AF$306,'KONTAKTE'!$A$7:$A$306,A21,'KONTAKTE'!$B$7:$B$306,D21)),"")))</x:f>
      </x:c>
      <x:c r="U21" s="131" t="str">
        <x:f>IF(OR(D21="",F21="",Y21=""),"",IFERROR(INT(F21-Y21),""))</x:f>
      </x:c>
      <x:c r="V21" s="123" t="str">
        <x:f>IF(C21="","",IF(COUNTIFS('KONTAKTE'!$A$7:$A$306,A21,'KONTAKTE'!$B$7:$B$306,D21)=0,"Lead-ID fehlt",IF(COUNTIFS('KONTAKTE'!$A$7:$A$306,A21,'KONTAKTE'!$B$7:$B$306,D21)&gt;1,"Lead-ID doppelt",IF(AND(G21="customer_won",E21=""),"Deal-ID fehlt",IF(AND(B21="Ja",G21="qualified_lead",D21&lt;&gt;"",COUNTIFS($A$7:$A$406,A21,$B$7:$B$406,"Ja",$D$7:$D$406,D21,$G$7:$G$406,"qualified_lead")&gt;1),"Duplikat prüfen",IF(AND(B21="Ja",G21="customer_won",E21&lt;&gt;"",COUNTIFS($A$7:$A$406,A21,$B$7:$B$406,"Ja",$E$7:$E$406,E21,$G$7:$G$406,"customer_won")&gt;1),"Duplikat prüfen",IF(U21&lt;0,"Datum prüfen",IF(AND(OR(G21="customer_won",G21="revenue_recorded"),OR(J21="",K21="Nicht zutreffend")),"Wert prüfen",IF(AND(G21="customer_lost",COUNTIFS($A$7:$A$406,A21,$D$7:$D$406,D21,$G$7:$G$406,"qualified_lead",$F$7:$F$406,"&lt;="&amp;F21,$B$7:$B$406,"Ja")=0),"Qualifikation fehlt","Bereit")))))))))</x:f>
      </x:c>
      <x:c r="W21" s="123" t="n">
        <x:f>IF(AND(B21="Ja",G21="qualified_lead",D21&lt;&gt;""),IF(COUNTIFS($A$7:A21,A21,$B$7:B21,"Ja",$D$7:D21,D21,$G$7:G21,"qualified_lead")=1,1,0),0)</x:f>
        <x:v>0</x:v>
      </x:c>
      <x:c r="X21" s="123" t="n">
        <x:f>IF(AND(B21="Ja",G21="customer_won",E21&lt;&gt;""),IF(COUNTIFS($A$7:A21,A21,$B$7:B21,"Ja",$E$7:E21,E21,$G$7:G21,"customer_won")=1,1,0),0)</x:f>
        <x:v>0</x:v>
      </x:c>
      <x:c r="Y21" s="133" t="str">
        <x:f>IF(D21="","",IF(COUNTIFS('KONTAKTE'!$A$7:$A$306,A21,'KONTAKTE'!$B$7:$B$306,D21)&lt;&gt;1,"",IFERROR(INDEX('KONTAKTE'!$F$7:$F$306,SUMIFS('KONTAKTE'!$AF$7:$AF$306,'KONTAKTE'!$A$7:$A$306,A21,'KONTAKTE'!$B$7:$B$306,D21)),"")))</x:f>
      </x:c>
    </x:row>
    <x:row r="22" ht="22.5" customHeight="1">
      <x:c r="A22" s="61" t="str">
        <x:v>Eigene Daten</x:v>
      </x:c>
      <x:c r="B22" s="61" t="str">
        <x:v>Ja</x:v>
      </x:c>
      <x:c r="C22" s="58"/>
      <x:c r="D22" s="58"/>
      <x:c r="E22" s="58"/>
      <x:c r="F22" s="125"/>
      <x:c r="G22" s="58"/>
      <x:c r="H22" s="58"/>
      <x:c r="I22" s="58"/>
      <x:c r="J22" s="129"/>
      <x:c r="K22" s="58"/>
      <x:c r="L22" s="58"/>
      <x:c r="M22" s="58"/>
      <x:c r="N22" s="58"/>
      <x:c r="O22" s="58"/>
      <x:c r="P22" s="58"/>
      <x:c r="Q22" s="58"/>
      <x:c r="R22" s="127" t="str">
        <x:f>IF(D22="","",IF(COUNTIFS('KONTAKTE'!$A$7:$A$306,A22,'KONTAKTE'!$B$7:$B$306,D22)&lt;&gt;1,"",IFERROR(INDEX('KONTAKTE'!$AD$7:$AD$306,SUMIFS('KONTAKTE'!$AF$7:$AF$306,'KONTAKTE'!$A$7:$A$306,A22,'KONTAKTE'!$B$7:$B$306,D22)),"")))</x:f>
      </x:c>
      <x:c r="S22" s="123" t="str">
        <x:f>IF(D22="","",IF(COUNTIFS('KONTAKTE'!$A$7:$A$306,A22,'KONTAKTE'!$B$7:$B$306,D22)&lt;&gt;1,"",IFERROR(INDEX('KONTAKTE'!$Z$7:$Z$306,SUMIFS('KONTAKTE'!$AF$7:$AF$306,'KONTAKTE'!$A$7:$A$306,A22,'KONTAKTE'!$B$7:$B$306,D22)),"")))</x:f>
      </x:c>
      <x:c r="T22" s="123" t="str">
        <x:f>IF(D22="","",IF(COUNTIFS('KONTAKTE'!$A$7:$A$306,A22,'KONTAKTE'!$B$7:$B$306,D22)&lt;&gt;1,"",IFERROR(INDEX('KONTAKTE'!$AA$7:$AA$306,SUMIFS('KONTAKTE'!$AF$7:$AF$306,'KONTAKTE'!$A$7:$A$306,A22,'KONTAKTE'!$B$7:$B$306,D22)),"")))</x:f>
      </x:c>
      <x:c r="U22" s="131" t="str">
        <x:f>IF(OR(D22="",F22="",Y22=""),"",IFERROR(INT(F22-Y22),""))</x:f>
      </x:c>
      <x:c r="V22" s="123" t="str">
        <x:f>IF(C22="","",IF(COUNTIFS('KONTAKTE'!$A$7:$A$306,A22,'KONTAKTE'!$B$7:$B$306,D22)=0,"Lead-ID fehlt",IF(COUNTIFS('KONTAKTE'!$A$7:$A$306,A22,'KONTAKTE'!$B$7:$B$306,D22)&gt;1,"Lead-ID doppelt",IF(AND(G22="customer_won",E22=""),"Deal-ID fehlt",IF(AND(B22="Ja",G22="qualified_lead",D22&lt;&gt;"",COUNTIFS($A$7:$A$406,A22,$B$7:$B$406,"Ja",$D$7:$D$406,D22,$G$7:$G$406,"qualified_lead")&gt;1),"Duplikat prüfen",IF(AND(B22="Ja",G22="customer_won",E22&lt;&gt;"",COUNTIFS($A$7:$A$406,A22,$B$7:$B$406,"Ja",$E$7:$E$406,E22,$G$7:$G$406,"customer_won")&gt;1),"Duplikat prüfen",IF(U22&lt;0,"Datum prüfen",IF(AND(OR(G22="customer_won",G22="revenue_recorded"),OR(J22="",K22="Nicht zutreffend")),"Wert prüfen",IF(AND(G22="customer_lost",COUNTIFS($A$7:$A$406,A22,$D$7:$D$406,D22,$G$7:$G$406,"qualified_lead",$F$7:$F$406,"&lt;="&amp;F22,$B$7:$B$406,"Ja")=0),"Qualifikation fehlt","Bereit")))))))))</x:f>
      </x:c>
      <x:c r="W22" s="123" t="n">
        <x:f>IF(AND(B22="Ja",G22="qualified_lead",D22&lt;&gt;""),IF(COUNTIFS($A$7:A22,A22,$B$7:B22,"Ja",$D$7:D22,D22,$G$7:G22,"qualified_lead")=1,1,0),0)</x:f>
        <x:v>0</x:v>
      </x:c>
      <x:c r="X22" s="123" t="n">
        <x:f>IF(AND(B22="Ja",G22="customer_won",E22&lt;&gt;""),IF(COUNTIFS($A$7:A22,A22,$B$7:B22,"Ja",$E$7:E22,E22,$G$7:G22,"customer_won")=1,1,0),0)</x:f>
        <x:v>0</x:v>
      </x:c>
      <x:c r="Y22" s="133" t="str">
        <x:f>IF(D22="","",IF(COUNTIFS('KONTAKTE'!$A$7:$A$306,A22,'KONTAKTE'!$B$7:$B$306,D22)&lt;&gt;1,"",IFERROR(INDEX('KONTAKTE'!$F$7:$F$306,SUMIFS('KONTAKTE'!$AF$7:$AF$306,'KONTAKTE'!$A$7:$A$306,A22,'KONTAKTE'!$B$7:$B$306,D22)),"")))</x:f>
      </x:c>
    </x:row>
    <x:row r="23" ht="22.5" customHeight="1">
      <x:c r="A23" s="61" t="str">
        <x:v>Eigene Daten</x:v>
      </x:c>
      <x:c r="B23" s="61" t="str">
        <x:v>Ja</x:v>
      </x:c>
      <x:c r="C23" s="58"/>
      <x:c r="D23" s="58"/>
      <x:c r="E23" s="58"/>
      <x:c r="F23" s="125"/>
      <x:c r="G23" s="58"/>
      <x:c r="H23" s="58"/>
      <x:c r="I23" s="58"/>
      <x:c r="J23" s="129"/>
      <x:c r="K23" s="58"/>
      <x:c r="L23" s="58"/>
      <x:c r="M23" s="58"/>
      <x:c r="N23" s="58"/>
      <x:c r="O23" s="58"/>
      <x:c r="P23" s="58"/>
      <x:c r="Q23" s="58"/>
      <x:c r="R23" s="127" t="str">
        <x:f>IF(D23="","",IF(COUNTIFS('KONTAKTE'!$A$7:$A$306,A23,'KONTAKTE'!$B$7:$B$306,D23)&lt;&gt;1,"",IFERROR(INDEX('KONTAKTE'!$AD$7:$AD$306,SUMIFS('KONTAKTE'!$AF$7:$AF$306,'KONTAKTE'!$A$7:$A$306,A23,'KONTAKTE'!$B$7:$B$306,D23)),"")))</x:f>
      </x:c>
      <x:c r="S23" s="123" t="str">
        <x:f>IF(D23="","",IF(COUNTIFS('KONTAKTE'!$A$7:$A$306,A23,'KONTAKTE'!$B$7:$B$306,D23)&lt;&gt;1,"",IFERROR(INDEX('KONTAKTE'!$Z$7:$Z$306,SUMIFS('KONTAKTE'!$AF$7:$AF$306,'KONTAKTE'!$A$7:$A$306,A23,'KONTAKTE'!$B$7:$B$306,D23)),"")))</x:f>
      </x:c>
      <x:c r="T23" s="123" t="str">
        <x:f>IF(D23="","",IF(COUNTIFS('KONTAKTE'!$A$7:$A$306,A23,'KONTAKTE'!$B$7:$B$306,D23)&lt;&gt;1,"",IFERROR(INDEX('KONTAKTE'!$AA$7:$AA$306,SUMIFS('KONTAKTE'!$AF$7:$AF$306,'KONTAKTE'!$A$7:$A$306,A23,'KONTAKTE'!$B$7:$B$306,D23)),"")))</x:f>
      </x:c>
      <x:c r="U23" s="131" t="str">
        <x:f>IF(OR(D23="",F23="",Y23=""),"",IFERROR(INT(F23-Y23),""))</x:f>
      </x:c>
      <x:c r="V23" s="123" t="str">
        <x:f>IF(C23="","",IF(COUNTIFS('KONTAKTE'!$A$7:$A$306,A23,'KONTAKTE'!$B$7:$B$306,D23)=0,"Lead-ID fehlt",IF(COUNTIFS('KONTAKTE'!$A$7:$A$306,A23,'KONTAKTE'!$B$7:$B$306,D23)&gt;1,"Lead-ID doppelt",IF(AND(G23="customer_won",E23=""),"Deal-ID fehlt",IF(AND(B23="Ja",G23="qualified_lead",D23&lt;&gt;"",COUNTIFS($A$7:$A$406,A23,$B$7:$B$406,"Ja",$D$7:$D$406,D23,$G$7:$G$406,"qualified_lead")&gt;1),"Duplikat prüfen",IF(AND(B23="Ja",G23="customer_won",E23&lt;&gt;"",COUNTIFS($A$7:$A$406,A23,$B$7:$B$406,"Ja",$E$7:$E$406,E23,$G$7:$G$406,"customer_won")&gt;1),"Duplikat prüfen",IF(U23&lt;0,"Datum prüfen",IF(AND(OR(G23="customer_won",G23="revenue_recorded"),OR(J23="",K23="Nicht zutreffend")),"Wert prüfen",IF(AND(G23="customer_lost",COUNTIFS($A$7:$A$406,A23,$D$7:$D$406,D23,$G$7:$G$406,"qualified_lead",$F$7:$F$406,"&lt;="&amp;F23,$B$7:$B$406,"Ja")=0),"Qualifikation fehlt","Bereit")))))))))</x:f>
      </x:c>
      <x:c r="W23" s="123" t="n">
        <x:f>IF(AND(B23="Ja",G23="qualified_lead",D23&lt;&gt;""),IF(COUNTIFS($A$7:A23,A23,$B$7:B23,"Ja",$D$7:D23,D23,$G$7:G23,"qualified_lead")=1,1,0),0)</x:f>
        <x:v>0</x:v>
      </x:c>
      <x:c r="X23" s="123" t="n">
        <x:f>IF(AND(B23="Ja",G23="customer_won",E23&lt;&gt;""),IF(COUNTIFS($A$7:A23,A23,$B$7:B23,"Ja",$E$7:E23,E23,$G$7:G23,"customer_won")=1,1,0),0)</x:f>
        <x:v>0</x:v>
      </x:c>
      <x:c r="Y23" s="133" t="str">
        <x:f>IF(D23="","",IF(COUNTIFS('KONTAKTE'!$A$7:$A$306,A23,'KONTAKTE'!$B$7:$B$306,D23)&lt;&gt;1,"",IFERROR(INDEX('KONTAKTE'!$F$7:$F$306,SUMIFS('KONTAKTE'!$AF$7:$AF$306,'KONTAKTE'!$A$7:$A$306,A23,'KONTAKTE'!$B$7:$B$306,D23)),"")))</x:f>
      </x:c>
    </x:row>
    <x:row r="24" ht="22.5" customHeight="1">
      <x:c r="A24" s="61" t="str">
        <x:v>Eigene Daten</x:v>
      </x:c>
      <x:c r="B24" s="61" t="str">
        <x:v>Ja</x:v>
      </x:c>
      <x:c r="C24" s="58"/>
      <x:c r="D24" s="58"/>
      <x:c r="E24" s="58"/>
      <x:c r="F24" s="125"/>
      <x:c r="G24" s="58"/>
      <x:c r="H24" s="58"/>
      <x:c r="I24" s="58"/>
      <x:c r="J24" s="129"/>
      <x:c r="K24" s="58"/>
      <x:c r="L24" s="58"/>
      <x:c r="M24" s="58"/>
      <x:c r="N24" s="58"/>
      <x:c r="O24" s="58"/>
      <x:c r="P24" s="58"/>
      <x:c r="Q24" s="58"/>
      <x:c r="R24" s="127" t="str">
        <x:f>IF(D24="","",IF(COUNTIFS('KONTAKTE'!$A$7:$A$306,A24,'KONTAKTE'!$B$7:$B$306,D24)&lt;&gt;1,"",IFERROR(INDEX('KONTAKTE'!$AD$7:$AD$306,SUMIFS('KONTAKTE'!$AF$7:$AF$306,'KONTAKTE'!$A$7:$A$306,A24,'KONTAKTE'!$B$7:$B$306,D24)),"")))</x:f>
      </x:c>
      <x:c r="S24" s="123" t="str">
        <x:f>IF(D24="","",IF(COUNTIFS('KONTAKTE'!$A$7:$A$306,A24,'KONTAKTE'!$B$7:$B$306,D24)&lt;&gt;1,"",IFERROR(INDEX('KONTAKTE'!$Z$7:$Z$306,SUMIFS('KONTAKTE'!$AF$7:$AF$306,'KONTAKTE'!$A$7:$A$306,A24,'KONTAKTE'!$B$7:$B$306,D24)),"")))</x:f>
      </x:c>
      <x:c r="T24" s="123" t="str">
        <x:f>IF(D24="","",IF(COUNTIFS('KONTAKTE'!$A$7:$A$306,A24,'KONTAKTE'!$B$7:$B$306,D24)&lt;&gt;1,"",IFERROR(INDEX('KONTAKTE'!$AA$7:$AA$306,SUMIFS('KONTAKTE'!$AF$7:$AF$306,'KONTAKTE'!$A$7:$A$306,A24,'KONTAKTE'!$B$7:$B$306,D24)),"")))</x:f>
      </x:c>
      <x:c r="U24" s="131" t="str">
        <x:f>IF(OR(D24="",F24="",Y24=""),"",IFERROR(INT(F24-Y24),""))</x:f>
      </x:c>
      <x:c r="V24" s="123" t="str">
        <x:f>IF(C24="","",IF(COUNTIFS('KONTAKTE'!$A$7:$A$306,A24,'KONTAKTE'!$B$7:$B$306,D24)=0,"Lead-ID fehlt",IF(COUNTIFS('KONTAKTE'!$A$7:$A$306,A24,'KONTAKTE'!$B$7:$B$306,D24)&gt;1,"Lead-ID doppelt",IF(AND(G24="customer_won",E24=""),"Deal-ID fehlt",IF(AND(B24="Ja",G24="qualified_lead",D24&lt;&gt;"",COUNTIFS($A$7:$A$406,A24,$B$7:$B$406,"Ja",$D$7:$D$406,D24,$G$7:$G$406,"qualified_lead")&gt;1),"Duplikat prüfen",IF(AND(B24="Ja",G24="customer_won",E24&lt;&gt;"",COUNTIFS($A$7:$A$406,A24,$B$7:$B$406,"Ja",$E$7:$E$406,E24,$G$7:$G$406,"customer_won")&gt;1),"Duplikat prüfen",IF(U24&lt;0,"Datum prüfen",IF(AND(OR(G24="customer_won",G24="revenue_recorded"),OR(J24="",K24="Nicht zutreffend")),"Wert prüfen",IF(AND(G24="customer_lost",COUNTIFS($A$7:$A$406,A24,$D$7:$D$406,D24,$G$7:$G$406,"qualified_lead",$F$7:$F$406,"&lt;="&amp;F24,$B$7:$B$406,"Ja")=0),"Qualifikation fehlt","Bereit")))))))))</x:f>
      </x:c>
      <x:c r="W24" s="123" t="n">
        <x:f>IF(AND(B24="Ja",G24="qualified_lead",D24&lt;&gt;""),IF(COUNTIFS($A$7:A24,A24,$B$7:B24,"Ja",$D$7:D24,D24,$G$7:G24,"qualified_lead")=1,1,0),0)</x:f>
        <x:v>0</x:v>
      </x:c>
      <x:c r="X24" s="123" t="n">
        <x:f>IF(AND(B24="Ja",G24="customer_won",E24&lt;&gt;""),IF(COUNTIFS($A$7:A24,A24,$B$7:B24,"Ja",$E$7:E24,E24,$G$7:G24,"customer_won")=1,1,0),0)</x:f>
        <x:v>0</x:v>
      </x:c>
      <x:c r="Y24" s="133" t="str">
        <x:f>IF(D24="","",IF(COUNTIFS('KONTAKTE'!$A$7:$A$306,A24,'KONTAKTE'!$B$7:$B$306,D24)&lt;&gt;1,"",IFERROR(INDEX('KONTAKTE'!$F$7:$F$306,SUMIFS('KONTAKTE'!$AF$7:$AF$306,'KONTAKTE'!$A$7:$A$306,A24,'KONTAKTE'!$B$7:$B$306,D24)),"")))</x:f>
      </x:c>
    </x:row>
    <x:row r="25" ht="22.5" customHeight="1">
      <x:c r="A25" s="61" t="str">
        <x:v>Eigene Daten</x:v>
      </x:c>
      <x:c r="B25" s="61" t="str">
        <x:v>Ja</x:v>
      </x:c>
      <x:c r="C25" s="58"/>
      <x:c r="D25" s="58"/>
      <x:c r="E25" s="58"/>
      <x:c r="F25" s="125"/>
      <x:c r="G25" s="58"/>
      <x:c r="H25" s="58"/>
      <x:c r="I25" s="58"/>
      <x:c r="J25" s="129"/>
      <x:c r="K25" s="58"/>
      <x:c r="L25" s="58"/>
      <x:c r="M25" s="58"/>
      <x:c r="N25" s="58"/>
      <x:c r="O25" s="58"/>
      <x:c r="P25" s="58"/>
      <x:c r="Q25" s="58"/>
      <x:c r="R25" s="127" t="str">
        <x:f>IF(D25="","",IF(COUNTIFS('KONTAKTE'!$A$7:$A$306,A25,'KONTAKTE'!$B$7:$B$306,D25)&lt;&gt;1,"",IFERROR(INDEX('KONTAKTE'!$AD$7:$AD$306,SUMIFS('KONTAKTE'!$AF$7:$AF$306,'KONTAKTE'!$A$7:$A$306,A25,'KONTAKTE'!$B$7:$B$306,D25)),"")))</x:f>
      </x:c>
      <x:c r="S25" s="123" t="str">
        <x:f>IF(D25="","",IF(COUNTIFS('KONTAKTE'!$A$7:$A$306,A25,'KONTAKTE'!$B$7:$B$306,D25)&lt;&gt;1,"",IFERROR(INDEX('KONTAKTE'!$Z$7:$Z$306,SUMIFS('KONTAKTE'!$AF$7:$AF$306,'KONTAKTE'!$A$7:$A$306,A25,'KONTAKTE'!$B$7:$B$306,D25)),"")))</x:f>
      </x:c>
      <x:c r="T25" s="123" t="str">
        <x:f>IF(D25="","",IF(COUNTIFS('KONTAKTE'!$A$7:$A$306,A25,'KONTAKTE'!$B$7:$B$306,D25)&lt;&gt;1,"",IFERROR(INDEX('KONTAKTE'!$AA$7:$AA$306,SUMIFS('KONTAKTE'!$AF$7:$AF$306,'KONTAKTE'!$A$7:$A$306,A25,'KONTAKTE'!$B$7:$B$306,D25)),"")))</x:f>
      </x:c>
      <x:c r="U25" s="131" t="str">
        <x:f>IF(OR(D25="",F25="",Y25=""),"",IFERROR(INT(F25-Y25),""))</x:f>
      </x:c>
      <x:c r="V25" s="123" t="str">
        <x:f>IF(C25="","",IF(COUNTIFS('KONTAKTE'!$A$7:$A$306,A25,'KONTAKTE'!$B$7:$B$306,D25)=0,"Lead-ID fehlt",IF(COUNTIFS('KONTAKTE'!$A$7:$A$306,A25,'KONTAKTE'!$B$7:$B$306,D25)&gt;1,"Lead-ID doppelt",IF(AND(G25="customer_won",E25=""),"Deal-ID fehlt",IF(AND(B25="Ja",G25="qualified_lead",D25&lt;&gt;"",COUNTIFS($A$7:$A$406,A25,$B$7:$B$406,"Ja",$D$7:$D$406,D25,$G$7:$G$406,"qualified_lead")&gt;1),"Duplikat prüfen",IF(AND(B25="Ja",G25="customer_won",E25&lt;&gt;"",COUNTIFS($A$7:$A$406,A25,$B$7:$B$406,"Ja",$E$7:$E$406,E25,$G$7:$G$406,"customer_won")&gt;1),"Duplikat prüfen",IF(U25&lt;0,"Datum prüfen",IF(AND(OR(G25="customer_won",G25="revenue_recorded"),OR(J25="",K25="Nicht zutreffend")),"Wert prüfen",IF(AND(G25="customer_lost",COUNTIFS($A$7:$A$406,A25,$D$7:$D$406,D25,$G$7:$G$406,"qualified_lead",$F$7:$F$406,"&lt;="&amp;F25,$B$7:$B$406,"Ja")=0),"Qualifikation fehlt","Bereit")))))))))</x:f>
      </x:c>
      <x:c r="W25" s="123" t="n">
        <x:f>IF(AND(B25="Ja",G25="qualified_lead",D25&lt;&gt;""),IF(COUNTIFS($A$7:A25,A25,$B$7:B25,"Ja",$D$7:D25,D25,$G$7:G25,"qualified_lead")=1,1,0),0)</x:f>
        <x:v>0</x:v>
      </x:c>
      <x:c r="X25" s="123" t="n">
        <x:f>IF(AND(B25="Ja",G25="customer_won",E25&lt;&gt;""),IF(COUNTIFS($A$7:A25,A25,$B$7:B25,"Ja",$E$7:E25,E25,$G$7:G25,"customer_won")=1,1,0),0)</x:f>
        <x:v>0</x:v>
      </x:c>
      <x:c r="Y25" s="133" t="str">
        <x:f>IF(D25="","",IF(COUNTIFS('KONTAKTE'!$A$7:$A$306,A25,'KONTAKTE'!$B$7:$B$306,D25)&lt;&gt;1,"",IFERROR(INDEX('KONTAKTE'!$F$7:$F$306,SUMIFS('KONTAKTE'!$AF$7:$AF$306,'KONTAKTE'!$A$7:$A$306,A25,'KONTAKTE'!$B$7:$B$306,D25)),"")))</x:f>
      </x:c>
    </x:row>
    <x:row r="26" ht="22.5" customHeight="1">
      <x:c r="A26" s="61" t="str">
        <x:v>Eigene Daten</x:v>
      </x:c>
      <x:c r="B26" s="61" t="str">
        <x:v>Ja</x:v>
      </x:c>
      <x:c r="C26" s="58"/>
      <x:c r="D26" s="58"/>
      <x:c r="E26" s="58"/>
      <x:c r="F26" s="125"/>
      <x:c r="G26" s="58"/>
      <x:c r="H26" s="58"/>
      <x:c r="I26" s="58"/>
      <x:c r="J26" s="129"/>
      <x:c r="K26" s="58"/>
      <x:c r="L26" s="58"/>
      <x:c r="M26" s="58"/>
      <x:c r="N26" s="58"/>
      <x:c r="O26" s="58"/>
      <x:c r="P26" s="58"/>
      <x:c r="Q26" s="58"/>
      <x:c r="R26" s="127" t="str">
        <x:f>IF(D26="","",IF(COUNTIFS('KONTAKTE'!$A$7:$A$306,A26,'KONTAKTE'!$B$7:$B$306,D26)&lt;&gt;1,"",IFERROR(INDEX('KONTAKTE'!$AD$7:$AD$306,SUMIFS('KONTAKTE'!$AF$7:$AF$306,'KONTAKTE'!$A$7:$A$306,A26,'KONTAKTE'!$B$7:$B$306,D26)),"")))</x:f>
      </x:c>
      <x:c r="S26" s="123" t="str">
        <x:f>IF(D26="","",IF(COUNTIFS('KONTAKTE'!$A$7:$A$306,A26,'KONTAKTE'!$B$7:$B$306,D26)&lt;&gt;1,"",IFERROR(INDEX('KONTAKTE'!$Z$7:$Z$306,SUMIFS('KONTAKTE'!$AF$7:$AF$306,'KONTAKTE'!$A$7:$A$306,A26,'KONTAKTE'!$B$7:$B$306,D26)),"")))</x:f>
      </x:c>
      <x:c r="T26" s="123" t="str">
        <x:f>IF(D26="","",IF(COUNTIFS('KONTAKTE'!$A$7:$A$306,A26,'KONTAKTE'!$B$7:$B$306,D26)&lt;&gt;1,"",IFERROR(INDEX('KONTAKTE'!$AA$7:$AA$306,SUMIFS('KONTAKTE'!$AF$7:$AF$306,'KONTAKTE'!$A$7:$A$306,A26,'KONTAKTE'!$B$7:$B$306,D26)),"")))</x:f>
      </x:c>
      <x:c r="U26" s="131" t="str">
        <x:f>IF(OR(D26="",F26="",Y26=""),"",IFERROR(INT(F26-Y26),""))</x:f>
      </x:c>
      <x:c r="V26" s="123" t="str">
        <x:f>IF(C26="","",IF(COUNTIFS('KONTAKTE'!$A$7:$A$306,A26,'KONTAKTE'!$B$7:$B$306,D26)=0,"Lead-ID fehlt",IF(COUNTIFS('KONTAKTE'!$A$7:$A$306,A26,'KONTAKTE'!$B$7:$B$306,D26)&gt;1,"Lead-ID doppelt",IF(AND(G26="customer_won",E26=""),"Deal-ID fehlt",IF(AND(B26="Ja",G26="qualified_lead",D26&lt;&gt;"",COUNTIFS($A$7:$A$406,A26,$B$7:$B$406,"Ja",$D$7:$D$406,D26,$G$7:$G$406,"qualified_lead")&gt;1),"Duplikat prüfen",IF(AND(B26="Ja",G26="customer_won",E26&lt;&gt;"",COUNTIFS($A$7:$A$406,A26,$B$7:$B$406,"Ja",$E$7:$E$406,E26,$G$7:$G$406,"customer_won")&gt;1),"Duplikat prüfen",IF(U26&lt;0,"Datum prüfen",IF(AND(OR(G26="customer_won",G26="revenue_recorded"),OR(J26="",K26="Nicht zutreffend")),"Wert prüfen",IF(AND(G26="customer_lost",COUNTIFS($A$7:$A$406,A26,$D$7:$D$406,D26,$G$7:$G$406,"qualified_lead",$F$7:$F$406,"&lt;="&amp;F26,$B$7:$B$406,"Ja")=0),"Qualifikation fehlt","Bereit")))))))))</x:f>
      </x:c>
      <x:c r="W26" s="123" t="n">
        <x:f>IF(AND(B26="Ja",G26="qualified_lead",D26&lt;&gt;""),IF(COUNTIFS($A$7:A26,A26,$B$7:B26,"Ja",$D$7:D26,D26,$G$7:G26,"qualified_lead")=1,1,0),0)</x:f>
        <x:v>0</x:v>
      </x:c>
      <x:c r="X26" s="123" t="n">
        <x:f>IF(AND(B26="Ja",G26="customer_won",E26&lt;&gt;""),IF(COUNTIFS($A$7:A26,A26,$B$7:B26,"Ja",$E$7:E26,E26,$G$7:G26,"customer_won")=1,1,0),0)</x:f>
        <x:v>0</x:v>
      </x:c>
      <x:c r="Y26" s="133" t="str">
        <x:f>IF(D26="","",IF(COUNTIFS('KONTAKTE'!$A$7:$A$306,A26,'KONTAKTE'!$B$7:$B$306,D26)&lt;&gt;1,"",IFERROR(INDEX('KONTAKTE'!$F$7:$F$306,SUMIFS('KONTAKTE'!$AF$7:$AF$306,'KONTAKTE'!$A$7:$A$306,A26,'KONTAKTE'!$B$7:$B$306,D26)),"")))</x:f>
      </x:c>
    </x:row>
    <x:row r="27" ht="22.5" customHeight="1">
      <x:c r="A27" s="61" t="str">
        <x:v>Eigene Daten</x:v>
      </x:c>
      <x:c r="B27" s="61" t="str">
        <x:v>Ja</x:v>
      </x:c>
      <x:c r="C27" s="58"/>
      <x:c r="D27" s="58"/>
      <x:c r="E27" s="58"/>
      <x:c r="F27" s="125"/>
      <x:c r="G27" s="58"/>
      <x:c r="H27" s="58"/>
      <x:c r="I27" s="58"/>
      <x:c r="J27" s="129"/>
      <x:c r="K27" s="58"/>
      <x:c r="L27" s="58"/>
      <x:c r="M27" s="58"/>
      <x:c r="N27" s="58"/>
      <x:c r="O27" s="58"/>
      <x:c r="P27" s="58"/>
      <x:c r="Q27" s="58"/>
      <x:c r="R27" s="127" t="str">
        <x:f>IF(D27="","",IF(COUNTIFS('KONTAKTE'!$A$7:$A$306,A27,'KONTAKTE'!$B$7:$B$306,D27)&lt;&gt;1,"",IFERROR(INDEX('KONTAKTE'!$AD$7:$AD$306,SUMIFS('KONTAKTE'!$AF$7:$AF$306,'KONTAKTE'!$A$7:$A$306,A27,'KONTAKTE'!$B$7:$B$306,D27)),"")))</x:f>
      </x:c>
      <x:c r="S27" s="123" t="str">
        <x:f>IF(D27="","",IF(COUNTIFS('KONTAKTE'!$A$7:$A$306,A27,'KONTAKTE'!$B$7:$B$306,D27)&lt;&gt;1,"",IFERROR(INDEX('KONTAKTE'!$Z$7:$Z$306,SUMIFS('KONTAKTE'!$AF$7:$AF$306,'KONTAKTE'!$A$7:$A$306,A27,'KONTAKTE'!$B$7:$B$306,D27)),"")))</x:f>
      </x:c>
      <x:c r="T27" s="123" t="str">
        <x:f>IF(D27="","",IF(COUNTIFS('KONTAKTE'!$A$7:$A$306,A27,'KONTAKTE'!$B$7:$B$306,D27)&lt;&gt;1,"",IFERROR(INDEX('KONTAKTE'!$AA$7:$AA$306,SUMIFS('KONTAKTE'!$AF$7:$AF$306,'KONTAKTE'!$A$7:$A$306,A27,'KONTAKTE'!$B$7:$B$306,D27)),"")))</x:f>
      </x:c>
      <x:c r="U27" s="131" t="str">
        <x:f>IF(OR(D27="",F27="",Y27=""),"",IFERROR(INT(F27-Y27),""))</x:f>
      </x:c>
      <x:c r="V27" s="123" t="str">
        <x:f>IF(C27="","",IF(COUNTIFS('KONTAKTE'!$A$7:$A$306,A27,'KONTAKTE'!$B$7:$B$306,D27)=0,"Lead-ID fehlt",IF(COUNTIFS('KONTAKTE'!$A$7:$A$306,A27,'KONTAKTE'!$B$7:$B$306,D27)&gt;1,"Lead-ID doppelt",IF(AND(G27="customer_won",E27=""),"Deal-ID fehlt",IF(AND(B27="Ja",G27="qualified_lead",D27&lt;&gt;"",COUNTIFS($A$7:$A$406,A27,$B$7:$B$406,"Ja",$D$7:$D$406,D27,$G$7:$G$406,"qualified_lead")&gt;1),"Duplikat prüfen",IF(AND(B27="Ja",G27="customer_won",E27&lt;&gt;"",COUNTIFS($A$7:$A$406,A27,$B$7:$B$406,"Ja",$E$7:$E$406,E27,$G$7:$G$406,"customer_won")&gt;1),"Duplikat prüfen",IF(U27&lt;0,"Datum prüfen",IF(AND(OR(G27="customer_won",G27="revenue_recorded"),OR(J27="",K27="Nicht zutreffend")),"Wert prüfen",IF(AND(G27="customer_lost",COUNTIFS($A$7:$A$406,A27,$D$7:$D$406,D27,$G$7:$G$406,"qualified_lead",$F$7:$F$406,"&lt;="&amp;F27,$B$7:$B$406,"Ja")=0),"Qualifikation fehlt","Bereit")))))))))</x:f>
      </x:c>
      <x:c r="W27" s="123" t="n">
        <x:f>IF(AND(B27="Ja",G27="qualified_lead",D27&lt;&gt;""),IF(COUNTIFS($A$7:A27,A27,$B$7:B27,"Ja",$D$7:D27,D27,$G$7:G27,"qualified_lead")=1,1,0),0)</x:f>
        <x:v>0</x:v>
      </x:c>
      <x:c r="X27" s="123" t="n">
        <x:f>IF(AND(B27="Ja",G27="customer_won",E27&lt;&gt;""),IF(COUNTIFS($A$7:A27,A27,$B$7:B27,"Ja",$E$7:E27,E27,$G$7:G27,"customer_won")=1,1,0),0)</x:f>
        <x:v>0</x:v>
      </x:c>
      <x:c r="Y27" s="133" t="str">
        <x:f>IF(D27="","",IF(COUNTIFS('KONTAKTE'!$A$7:$A$306,A27,'KONTAKTE'!$B$7:$B$306,D27)&lt;&gt;1,"",IFERROR(INDEX('KONTAKTE'!$F$7:$F$306,SUMIFS('KONTAKTE'!$AF$7:$AF$306,'KONTAKTE'!$A$7:$A$306,A27,'KONTAKTE'!$B$7:$B$306,D27)),"")))</x:f>
      </x:c>
    </x:row>
    <x:row r="28" ht="22.5" customHeight="1">
      <x:c r="A28" s="61" t="str">
        <x:v>Eigene Daten</x:v>
      </x:c>
      <x:c r="B28" s="61" t="str">
        <x:v>Ja</x:v>
      </x:c>
      <x:c r="C28" s="58"/>
      <x:c r="D28" s="58"/>
      <x:c r="E28" s="58"/>
      <x:c r="F28" s="125"/>
      <x:c r="G28" s="58"/>
      <x:c r="H28" s="58"/>
      <x:c r="I28" s="58"/>
      <x:c r="J28" s="129"/>
      <x:c r="K28" s="58"/>
      <x:c r="L28" s="58"/>
      <x:c r="M28" s="58"/>
      <x:c r="N28" s="58"/>
      <x:c r="O28" s="58"/>
      <x:c r="P28" s="58"/>
      <x:c r="Q28" s="58"/>
      <x:c r="R28" s="127" t="str">
        <x:f>IF(D28="","",IF(COUNTIFS('KONTAKTE'!$A$7:$A$306,A28,'KONTAKTE'!$B$7:$B$306,D28)&lt;&gt;1,"",IFERROR(INDEX('KONTAKTE'!$AD$7:$AD$306,SUMIFS('KONTAKTE'!$AF$7:$AF$306,'KONTAKTE'!$A$7:$A$306,A28,'KONTAKTE'!$B$7:$B$306,D28)),"")))</x:f>
      </x:c>
      <x:c r="S28" s="123" t="str">
        <x:f>IF(D28="","",IF(COUNTIFS('KONTAKTE'!$A$7:$A$306,A28,'KONTAKTE'!$B$7:$B$306,D28)&lt;&gt;1,"",IFERROR(INDEX('KONTAKTE'!$Z$7:$Z$306,SUMIFS('KONTAKTE'!$AF$7:$AF$306,'KONTAKTE'!$A$7:$A$306,A28,'KONTAKTE'!$B$7:$B$306,D28)),"")))</x:f>
      </x:c>
      <x:c r="T28" s="123" t="str">
        <x:f>IF(D28="","",IF(COUNTIFS('KONTAKTE'!$A$7:$A$306,A28,'KONTAKTE'!$B$7:$B$306,D28)&lt;&gt;1,"",IFERROR(INDEX('KONTAKTE'!$AA$7:$AA$306,SUMIFS('KONTAKTE'!$AF$7:$AF$306,'KONTAKTE'!$A$7:$A$306,A28,'KONTAKTE'!$B$7:$B$306,D28)),"")))</x:f>
      </x:c>
      <x:c r="U28" s="131" t="str">
        <x:f>IF(OR(D28="",F28="",Y28=""),"",IFERROR(INT(F28-Y28),""))</x:f>
      </x:c>
      <x:c r="V28" s="123" t="str">
        <x:f>IF(C28="","",IF(COUNTIFS('KONTAKTE'!$A$7:$A$306,A28,'KONTAKTE'!$B$7:$B$306,D28)=0,"Lead-ID fehlt",IF(COUNTIFS('KONTAKTE'!$A$7:$A$306,A28,'KONTAKTE'!$B$7:$B$306,D28)&gt;1,"Lead-ID doppelt",IF(AND(G28="customer_won",E28=""),"Deal-ID fehlt",IF(AND(B28="Ja",G28="qualified_lead",D28&lt;&gt;"",COUNTIFS($A$7:$A$406,A28,$B$7:$B$406,"Ja",$D$7:$D$406,D28,$G$7:$G$406,"qualified_lead")&gt;1),"Duplikat prüfen",IF(AND(B28="Ja",G28="customer_won",E28&lt;&gt;"",COUNTIFS($A$7:$A$406,A28,$B$7:$B$406,"Ja",$E$7:$E$406,E28,$G$7:$G$406,"customer_won")&gt;1),"Duplikat prüfen",IF(U28&lt;0,"Datum prüfen",IF(AND(OR(G28="customer_won",G28="revenue_recorded"),OR(J28="",K28="Nicht zutreffend")),"Wert prüfen",IF(AND(G28="customer_lost",COUNTIFS($A$7:$A$406,A28,$D$7:$D$406,D28,$G$7:$G$406,"qualified_lead",$F$7:$F$406,"&lt;="&amp;F28,$B$7:$B$406,"Ja")=0),"Qualifikation fehlt","Bereit")))))))))</x:f>
      </x:c>
      <x:c r="W28" s="123" t="n">
        <x:f>IF(AND(B28="Ja",G28="qualified_lead",D28&lt;&gt;""),IF(COUNTIFS($A$7:A28,A28,$B$7:B28,"Ja",$D$7:D28,D28,$G$7:G28,"qualified_lead")=1,1,0),0)</x:f>
        <x:v>0</x:v>
      </x:c>
      <x:c r="X28" s="123" t="n">
        <x:f>IF(AND(B28="Ja",G28="customer_won",E28&lt;&gt;""),IF(COUNTIFS($A$7:A28,A28,$B$7:B28,"Ja",$E$7:E28,E28,$G$7:G28,"customer_won")=1,1,0),0)</x:f>
        <x:v>0</x:v>
      </x:c>
      <x:c r="Y28" s="133" t="str">
        <x:f>IF(D28="","",IF(COUNTIFS('KONTAKTE'!$A$7:$A$306,A28,'KONTAKTE'!$B$7:$B$306,D28)&lt;&gt;1,"",IFERROR(INDEX('KONTAKTE'!$F$7:$F$306,SUMIFS('KONTAKTE'!$AF$7:$AF$306,'KONTAKTE'!$A$7:$A$306,A28,'KONTAKTE'!$B$7:$B$306,D28)),"")))</x:f>
      </x:c>
    </x:row>
    <x:row r="29" ht="22.5" customHeight="1">
      <x:c r="A29" s="61" t="str">
        <x:v>Eigene Daten</x:v>
      </x:c>
      <x:c r="B29" s="61" t="str">
        <x:v>Ja</x:v>
      </x:c>
      <x:c r="C29" s="58"/>
      <x:c r="D29" s="58"/>
      <x:c r="E29" s="58"/>
      <x:c r="F29" s="125"/>
      <x:c r="G29" s="58"/>
      <x:c r="H29" s="58"/>
      <x:c r="I29" s="58"/>
      <x:c r="J29" s="129"/>
      <x:c r="K29" s="58"/>
      <x:c r="L29" s="58"/>
      <x:c r="M29" s="58"/>
      <x:c r="N29" s="58"/>
      <x:c r="O29" s="58"/>
      <x:c r="P29" s="58"/>
      <x:c r="Q29" s="58"/>
      <x:c r="R29" s="127" t="str">
        <x:f>IF(D29="","",IF(COUNTIFS('KONTAKTE'!$A$7:$A$306,A29,'KONTAKTE'!$B$7:$B$306,D29)&lt;&gt;1,"",IFERROR(INDEX('KONTAKTE'!$AD$7:$AD$306,SUMIFS('KONTAKTE'!$AF$7:$AF$306,'KONTAKTE'!$A$7:$A$306,A29,'KONTAKTE'!$B$7:$B$306,D29)),"")))</x:f>
      </x:c>
      <x:c r="S29" s="123" t="str">
        <x:f>IF(D29="","",IF(COUNTIFS('KONTAKTE'!$A$7:$A$306,A29,'KONTAKTE'!$B$7:$B$306,D29)&lt;&gt;1,"",IFERROR(INDEX('KONTAKTE'!$Z$7:$Z$306,SUMIFS('KONTAKTE'!$AF$7:$AF$306,'KONTAKTE'!$A$7:$A$306,A29,'KONTAKTE'!$B$7:$B$306,D29)),"")))</x:f>
      </x:c>
      <x:c r="T29" s="123" t="str">
        <x:f>IF(D29="","",IF(COUNTIFS('KONTAKTE'!$A$7:$A$306,A29,'KONTAKTE'!$B$7:$B$306,D29)&lt;&gt;1,"",IFERROR(INDEX('KONTAKTE'!$AA$7:$AA$306,SUMIFS('KONTAKTE'!$AF$7:$AF$306,'KONTAKTE'!$A$7:$A$306,A29,'KONTAKTE'!$B$7:$B$306,D29)),"")))</x:f>
      </x:c>
      <x:c r="U29" s="131" t="str">
        <x:f>IF(OR(D29="",F29="",Y29=""),"",IFERROR(INT(F29-Y29),""))</x:f>
      </x:c>
      <x:c r="V29" s="123" t="str">
        <x:f>IF(C29="","",IF(COUNTIFS('KONTAKTE'!$A$7:$A$306,A29,'KONTAKTE'!$B$7:$B$306,D29)=0,"Lead-ID fehlt",IF(COUNTIFS('KONTAKTE'!$A$7:$A$306,A29,'KONTAKTE'!$B$7:$B$306,D29)&gt;1,"Lead-ID doppelt",IF(AND(G29="customer_won",E29=""),"Deal-ID fehlt",IF(AND(B29="Ja",G29="qualified_lead",D29&lt;&gt;"",COUNTIFS($A$7:$A$406,A29,$B$7:$B$406,"Ja",$D$7:$D$406,D29,$G$7:$G$406,"qualified_lead")&gt;1),"Duplikat prüfen",IF(AND(B29="Ja",G29="customer_won",E29&lt;&gt;"",COUNTIFS($A$7:$A$406,A29,$B$7:$B$406,"Ja",$E$7:$E$406,E29,$G$7:$G$406,"customer_won")&gt;1),"Duplikat prüfen",IF(U29&lt;0,"Datum prüfen",IF(AND(OR(G29="customer_won",G29="revenue_recorded"),OR(J29="",K29="Nicht zutreffend")),"Wert prüfen",IF(AND(G29="customer_lost",COUNTIFS($A$7:$A$406,A29,$D$7:$D$406,D29,$G$7:$G$406,"qualified_lead",$F$7:$F$406,"&lt;="&amp;F29,$B$7:$B$406,"Ja")=0),"Qualifikation fehlt","Bereit")))))))))</x:f>
      </x:c>
      <x:c r="W29" s="123" t="n">
        <x:f>IF(AND(B29="Ja",G29="qualified_lead",D29&lt;&gt;""),IF(COUNTIFS($A$7:A29,A29,$B$7:B29,"Ja",$D$7:D29,D29,$G$7:G29,"qualified_lead")=1,1,0),0)</x:f>
        <x:v>0</x:v>
      </x:c>
      <x:c r="X29" s="123" t="n">
        <x:f>IF(AND(B29="Ja",G29="customer_won",E29&lt;&gt;""),IF(COUNTIFS($A$7:A29,A29,$B$7:B29,"Ja",$E$7:E29,E29,$G$7:G29,"customer_won")=1,1,0),0)</x:f>
        <x:v>0</x:v>
      </x:c>
      <x:c r="Y29" s="133" t="str">
        <x:f>IF(D29="","",IF(COUNTIFS('KONTAKTE'!$A$7:$A$306,A29,'KONTAKTE'!$B$7:$B$306,D29)&lt;&gt;1,"",IFERROR(INDEX('KONTAKTE'!$F$7:$F$306,SUMIFS('KONTAKTE'!$AF$7:$AF$306,'KONTAKTE'!$A$7:$A$306,A29,'KONTAKTE'!$B$7:$B$306,D29)),"")))</x:f>
      </x:c>
    </x:row>
    <x:row r="30" ht="22.5" customHeight="1">
      <x:c r="A30" s="61" t="str">
        <x:v>Eigene Daten</x:v>
      </x:c>
      <x:c r="B30" s="61" t="str">
        <x:v>Ja</x:v>
      </x:c>
      <x:c r="C30" s="58"/>
      <x:c r="D30" s="58"/>
      <x:c r="E30" s="58"/>
      <x:c r="F30" s="125"/>
      <x:c r="G30" s="58"/>
      <x:c r="H30" s="58"/>
      <x:c r="I30" s="58"/>
      <x:c r="J30" s="129"/>
      <x:c r="K30" s="58"/>
      <x:c r="L30" s="58"/>
      <x:c r="M30" s="58"/>
      <x:c r="N30" s="58"/>
      <x:c r="O30" s="58"/>
      <x:c r="P30" s="58"/>
      <x:c r="Q30" s="58"/>
      <x:c r="R30" s="127" t="str">
        <x:f>IF(D30="","",IF(COUNTIFS('KONTAKTE'!$A$7:$A$306,A30,'KONTAKTE'!$B$7:$B$306,D30)&lt;&gt;1,"",IFERROR(INDEX('KONTAKTE'!$AD$7:$AD$306,SUMIFS('KONTAKTE'!$AF$7:$AF$306,'KONTAKTE'!$A$7:$A$306,A30,'KONTAKTE'!$B$7:$B$306,D30)),"")))</x:f>
      </x:c>
      <x:c r="S30" s="123" t="str">
        <x:f>IF(D30="","",IF(COUNTIFS('KONTAKTE'!$A$7:$A$306,A30,'KONTAKTE'!$B$7:$B$306,D30)&lt;&gt;1,"",IFERROR(INDEX('KONTAKTE'!$Z$7:$Z$306,SUMIFS('KONTAKTE'!$AF$7:$AF$306,'KONTAKTE'!$A$7:$A$306,A30,'KONTAKTE'!$B$7:$B$306,D30)),"")))</x:f>
      </x:c>
      <x:c r="T30" s="123" t="str">
        <x:f>IF(D30="","",IF(COUNTIFS('KONTAKTE'!$A$7:$A$306,A30,'KONTAKTE'!$B$7:$B$306,D30)&lt;&gt;1,"",IFERROR(INDEX('KONTAKTE'!$AA$7:$AA$306,SUMIFS('KONTAKTE'!$AF$7:$AF$306,'KONTAKTE'!$A$7:$A$306,A30,'KONTAKTE'!$B$7:$B$306,D30)),"")))</x:f>
      </x:c>
      <x:c r="U30" s="131" t="str">
        <x:f>IF(OR(D30="",F30="",Y30=""),"",IFERROR(INT(F30-Y30),""))</x:f>
      </x:c>
      <x:c r="V30" s="123" t="str">
        <x:f>IF(C30="","",IF(COUNTIFS('KONTAKTE'!$A$7:$A$306,A30,'KONTAKTE'!$B$7:$B$306,D30)=0,"Lead-ID fehlt",IF(COUNTIFS('KONTAKTE'!$A$7:$A$306,A30,'KONTAKTE'!$B$7:$B$306,D30)&gt;1,"Lead-ID doppelt",IF(AND(G30="customer_won",E30=""),"Deal-ID fehlt",IF(AND(B30="Ja",G30="qualified_lead",D30&lt;&gt;"",COUNTIFS($A$7:$A$406,A30,$B$7:$B$406,"Ja",$D$7:$D$406,D30,$G$7:$G$406,"qualified_lead")&gt;1),"Duplikat prüfen",IF(AND(B30="Ja",G30="customer_won",E30&lt;&gt;"",COUNTIFS($A$7:$A$406,A30,$B$7:$B$406,"Ja",$E$7:$E$406,E30,$G$7:$G$406,"customer_won")&gt;1),"Duplikat prüfen",IF(U30&lt;0,"Datum prüfen",IF(AND(OR(G30="customer_won",G30="revenue_recorded"),OR(J30="",K30="Nicht zutreffend")),"Wert prüfen",IF(AND(G30="customer_lost",COUNTIFS($A$7:$A$406,A30,$D$7:$D$406,D30,$G$7:$G$406,"qualified_lead",$F$7:$F$406,"&lt;="&amp;F30,$B$7:$B$406,"Ja")=0),"Qualifikation fehlt","Bereit")))))))))</x:f>
      </x:c>
      <x:c r="W30" s="123" t="n">
        <x:f>IF(AND(B30="Ja",G30="qualified_lead",D30&lt;&gt;""),IF(COUNTIFS($A$7:A30,A30,$B$7:B30,"Ja",$D$7:D30,D30,$G$7:G30,"qualified_lead")=1,1,0),0)</x:f>
        <x:v>0</x:v>
      </x:c>
      <x:c r="X30" s="123" t="n">
        <x:f>IF(AND(B30="Ja",G30="customer_won",E30&lt;&gt;""),IF(COUNTIFS($A$7:A30,A30,$B$7:B30,"Ja",$E$7:E30,E30,$G$7:G30,"customer_won")=1,1,0),0)</x:f>
        <x:v>0</x:v>
      </x:c>
      <x:c r="Y30" s="133" t="str">
        <x:f>IF(D30="","",IF(COUNTIFS('KONTAKTE'!$A$7:$A$306,A30,'KONTAKTE'!$B$7:$B$306,D30)&lt;&gt;1,"",IFERROR(INDEX('KONTAKTE'!$F$7:$F$306,SUMIFS('KONTAKTE'!$AF$7:$AF$306,'KONTAKTE'!$A$7:$A$306,A30,'KONTAKTE'!$B$7:$B$306,D30)),"")))</x:f>
      </x:c>
    </x:row>
    <x:row r="31" ht="22.5" customHeight="1">
      <x:c r="A31" s="61" t="str">
        <x:v>Eigene Daten</x:v>
      </x:c>
      <x:c r="B31" s="61" t="str">
        <x:v>Ja</x:v>
      </x:c>
      <x:c r="C31" s="58"/>
      <x:c r="D31" s="58"/>
      <x:c r="E31" s="58"/>
      <x:c r="F31" s="125"/>
      <x:c r="G31" s="58"/>
      <x:c r="H31" s="58"/>
      <x:c r="I31" s="58"/>
      <x:c r="J31" s="129"/>
      <x:c r="K31" s="58"/>
      <x:c r="L31" s="58"/>
      <x:c r="M31" s="58"/>
      <x:c r="N31" s="58"/>
      <x:c r="O31" s="58"/>
      <x:c r="P31" s="58"/>
      <x:c r="Q31" s="58"/>
      <x:c r="R31" s="127" t="str">
        <x:f>IF(D31="","",IF(COUNTIFS('KONTAKTE'!$A$7:$A$306,A31,'KONTAKTE'!$B$7:$B$306,D31)&lt;&gt;1,"",IFERROR(INDEX('KONTAKTE'!$AD$7:$AD$306,SUMIFS('KONTAKTE'!$AF$7:$AF$306,'KONTAKTE'!$A$7:$A$306,A31,'KONTAKTE'!$B$7:$B$306,D31)),"")))</x:f>
      </x:c>
      <x:c r="S31" s="123" t="str">
        <x:f>IF(D31="","",IF(COUNTIFS('KONTAKTE'!$A$7:$A$306,A31,'KONTAKTE'!$B$7:$B$306,D31)&lt;&gt;1,"",IFERROR(INDEX('KONTAKTE'!$Z$7:$Z$306,SUMIFS('KONTAKTE'!$AF$7:$AF$306,'KONTAKTE'!$A$7:$A$306,A31,'KONTAKTE'!$B$7:$B$306,D31)),"")))</x:f>
      </x:c>
      <x:c r="T31" s="123" t="str">
        <x:f>IF(D31="","",IF(COUNTIFS('KONTAKTE'!$A$7:$A$306,A31,'KONTAKTE'!$B$7:$B$306,D31)&lt;&gt;1,"",IFERROR(INDEX('KONTAKTE'!$AA$7:$AA$306,SUMIFS('KONTAKTE'!$AF$7:$AF$306,'KONTAKTE'!$A$7:$A$306,A31,'KONTAKTE'!$B$7:$B$306,D31)),"")))</x:f>
      </x:c>
      <x:c r="U31" s="131" t="str">
        <x:f>IF(OR(D31="",F31="",Y31=""),"",IFERROR(INT(F31-Y31),""))</x:f>
      </x:c>
      <x:c r="V31" s="123" t="str">
        <x:f>IF(C31="","",IF(COUNTIFS('KONTAKTE'!$A$7:$A$306,A31,'KONTAKTE'!$B$7:$B$306,D31)=0,"Lead-ID fehlt",IF(COUNTIFS('KONTAKTE'!$A$7:$A$306,A31,'KONTAKTE'!$B$7:$B$306,D31)&gt;1,"Lead-ID doppelt",IF(AND(G31="customer_won",E31=""),"Deal-ID fehlt",IF(AND(B31="Ja",G31="qualified_lead",D31&lt;&gt;"",COUNTIFS($A$7:$A$406,A31,$B$7:$B$406,"Ja",$D$7:$D$406,D31,$G$7:$G$406,"qualified_lead")&gt;1),"Duplikat prüfen",IF(AND(B31="Ja",G31="customer_won",E31&lt;&gt;"",COUNTIFS($A$7:$A$406,A31,$B$7:$B$406,"Ja",$E$7:$E$406,E31,$G$7:$G$406,"customer_won")&gt;1),"Duplikat prüfen",IF(U31&lt;0,"Datum prüfen",IF(AND(OR(G31="customer_won",G31="revenue_recorded"),OR(J31="",K31="Nicht zutreffend")),"Wert prüfen",IF(AND(G31="customer_lost",COUNTIFS($A$7:$A$406,A31,$D$7:$D$406,D31,$G$7:$G$406,"qualified_lead",$F$7:$F$406,"&lt;="&amp;F31,$B$7:$B$406,"Ja")=0),"Qualifikation fehlt","Bereit")))))))))</x:f>
      </x:c>
      <x:c r="W31" s="123" t="n">
        <x:f>IF(AND(B31="Ja",G31="qualified_lead",D31&lt;&gt;""),IF(COUNTIFS($A$7:A31,A31,$B$7:B31,"Ja",$D$7:D31,D31,$G$7:G31,"qualified_lead")=1,1,0),0)</x:f>
        <x:v>0</x:v>
      </x:c>
      <x:c r="X31" s="123" t="n">
        <x:f>IF(AND(B31="Ja",G31="customer_won",E31&lt;&gt;""),IF(COUNTIFS($A$7:A31,A31,$B$7:B31,"Ja",$E$7:E31,E31,$G$7:G31,"customer_won")=1,1,0),0)</x:f>
        <x:v>0</x:v>
      </x:c>
      <x:c r="Y31" s="133" t="str">
        <x:f>IF(D31="","",IF(COUNTIFS('KONTAKTE'!$A$7:$A$306,A31,'KONTAKTE'!$B$7:$B$306,D31)&lt;&gt;1,"",IFERROR(INDEX('KONTAKTE'!$F$7:$F$306,SUMIFS('KONTAKTE'!$AF$7:$AF$306,'KONTAKTE'!$A$7:$A$306,A31,'KONTAKTE'!$B$7:$B$306,D31)),"")))</x:f>
      </x:c>
    </x:row>
    <x:row r="32" ht="22.5" customHeight="1">
      <x:c r="A32" s="61" t="str">
        <x:v>Eigene Daten</x:v>
      </x:c>
      <x:c r="B32" s="61" t="str">
        <x:v>Ja</x:v>
      </x:c>
      <x:c r="C32" s="58"/>
      <x:c r="D32" s="58"/>
      <x:c r="E32" s="58"/>
      <x:c r="F32" s="125"/>
      <x:c r="G32" s="58"/>
      <x:c r="H32" s="58"/>
      <x:c r="I32" s="58"/>
      <x:c r="J32" s="129"/>
      <x:c r="K32" s="58"/>
      <x:c r="L32" s="58"/>
      <x:c r="M32" s="58"/>
      <x:c r="N32" s="58"/>
      <x:c r="O32" s="58"/>
      <x:c r="P32" s="58"/>
      <x:c r="Q32" s="58"/>
      <x:c r="R32" s="127" t="str">
        <x:f>IF(D32="","",IF(COUNTIFS('KONTAKTE'!$A$7:$A$306,A32,'KONTAKTE'!$B$7:$B$306,D32)&lt;&gt;1,"",IFERROR(INDEX('KONTAKTE'!$AD$7:$AD$306,SUMIFS('KONTAKTE'!$AF$7:$AF$306,'KONTAKTE'!$A$7:$A$306,A32,'KONTAKTE'!$B$7:$B$306,D32)),"")))</x:f>
      </x:c>
      <x:c r="S32" s="123" t="str">
        <x:f>IF(D32="","",IF(COUNTIFS('KONTAKTE'!$A$7:$A$306,A32,'KONTAKTE'!$B$7:$B$306,D32)&lt;&gt;1,"",IFERROR(INDEX('KONTAKTE'!$Z$7:$Z$306,SUMIFS('KONTAKTE'!$AF$7:$AF$306,'KONTAKTE'!$A$7:$A$306,A32,'KONTAKTE'!$B$7:$B$306,D32)),"")))</x:f>
      </x:c>
      <x:c r="T32" s="123" t="str">
        <x:f>IF(D32="","",IF(COUNTIFS('KONTAKTE'!$A$7:$A$306,A32,'KONTAKTE'!$B$7:$B$306,D32)&lt;&gt;1,"",IFERROR(INDEX('KONTAKTE'!$AA$7:$AA$306,SUMIFS('KONTAKTE'!$AF$7:$AF$306,'KONTAKTE'!$A$7:$A$306,A32,'KONTAKTE'!$B$7:$B$306,D32)),"")))</x:f>
      </x:c>
      <x:c r="U32" s="131" t="str">
        <x:f>IF(OR(D32="",F32="",Y32=""),"",IFERROR(INT(F32-Y32),""))</x:f>
      </x:c>
      <x:c r="V32" s="123" t="str">
        <x:f>IF(C32="","",IF(COUNTIFS('KONTAKTE'!$A$7:$A$306,A32,'KONTAKTE'!$B$7:$B$306,D32)=0,"Lead-ID fehlt",IF(COUNTIFS('KONTAKTE'!$A$7:$A$306,A32,'KONTAKTE'!$B$7:$B$306,D32)&gt;1,"Lead-ID doppelt",IF(AND(G32="customer_won",E32=""),"Deal-ID fehlt",IF(AND(B32="Ja",G32="qualified_lead",D32&lt;&gt;"",COUNTIFS($A$7:$A$406,A32,$B$7:$B$406,"Ja",$D$7:$D$406,D32,$G$7:$G$406,"qualified_lead")&gt;1),"Duplikat prüfen",IF(AND(B32="Ja",G32="customer_won",E32&lt;&gt;"",COUNTIFS($A$7:$A$406,A32,$B$7:$B$406,"Ja",$E$7:$E$406,E32,$G$7:$G$406,"customer_won")&gt;1),"Duplikat prüfen",IF(U32&lt;0,"Datum prüfen",IF(AND(OR(G32="customer_won",G32="revenue_recorded"),OR(J32="",K32="Nicht zutreffend")),"Wert prüfen",IF(AND(G32="customer_lost",COUNTIFS($A$7:$A$406,A32,$D$7:$D$406,D32,$G$7:$G$406,"qualified_lead",$F$7:$F$406,"&lt;="&amp;F32,$B$7:$B$406,"Ja")=0),"Qualifikation fehlt","Bereit")))))))))</x:f>
      </x:c>
      <x:c r="W32" s="123" t="n">
        <x:f>IF(AND(B32="Ja",G32="qualified_lead",D32&lt;&gt;""),IF(COUNTIFS($A$7:A32,A32,$B$7:B32,"Ja",$D$7:D32,D32,$G$7:G32,"qualified_lead")=1,1,0),0)</x:f>
        <x:v>0</x:v>
      </x:c>
      <x:c r="X32" s="123" t="n">
        <x:f>IF(AND(B32="Ja",G32="customer_won",E32&lt;&gt;""),IF(COUNTIFS($A$7:A32,A32,$B$7:B32,"Ja",$E$7:E32,E32,$G$7:G32,"customer_won")=1,1,0),0)</x:f>
        <x:v>0</x:v>
      </x:c>
      <x:c r="Y32" s="133" t="str">
        <x:f>IF(D32="","",IF(COUNTIFS('KONTAKTE'!$A$7:$A$306,A32,'KONTAKTE'!$B$7:$B$306,D32)&lt;&gt;1,"",IFERROR(INDEX('KONTAKTE'!$F$7:$F$306,SUMIFS('KONTAKTE'!$AF$7:$AF$306,'KONTAKTE'!$A$7:$A$306,A32,'KONTAKTE'!$B$7:$B$306,D32)),"")))</x:f>
      </x:c>
    </x:row>
    <x:row r="33" ht="22.5" customHeight="1">
      <x:c r="A33" s="61" t="str">
        <x:v>Eigene Daten</x:v>
      </x:c>
      <x:c r="B33" s="61" t="str">
        <x:v>Ja</x:v>
      </x:c>
      <x:c r="C33" s="58"/>
      <x:c r="D33" s="58"/>
      <x:c r="E33" s="58"/>
      <x:c r="F33" s="125"/>
      <x:c r="G33" s="58"/>
      <x:c r="H33" s="58"/>
      <x:c r="I33" s="58"/>
      <x:c r="J33" s="129"/>
      <x:c r="K33" s="58"/>
      <x:c r="L33" s="58"/>
      <x:c r="M33" s="58"/>
      <x:c r="N33" s="58"/>
      <x:c r="O33" s="58"/>
      <x:c r="P33" s="58"/>
      <x:c r="Q33" s="58"/>
      <x:c r="R33" s="127" t="str">
        <x:f>IF(D33="","",IF(COUNTIFS('KONTAKTE'!$A$7:$A$306,A33,'KONTAKTE'!$B$7:$B$306,D33)&lt;&gt;1,"",IFERROR(INDEX('KONTAKTE'!$AD$7:$AD$306,SUMIFS('KONTAKTE'!$AF$7:$AF$306,'KONTAKTE'!$A$7:$A$306,A33,'KONTAKTE'!$B$7:$B$306,D33)),"")))</x:f>
      </x:c>
      <x:c r="S33" s="123" t="str">
        <x:f>IF(D33="","",IF(COUNTIFS('KONTAKTE'!$A$7:$A$306,A33,'KONTAKTE'!$B$7:$B$306,D33)&lt;&gt;1,"",IFERROR(INDEX('KONTAKTE'!$Z$7:$Z$306,SUMIFS('KONTAKTE'!$AF$7:$AF$306,'KONTAKTE'!$A$7:$A$306,A33,'KONTAKTE'!$B$7:$B$306,D33)),"")))</x:f>
      </x:c>
      <x:c r="T33" s="123" t="str">
        <x:f>IF(D33="","",IF(COUNTIFS('KONTAKTE'!$A$7:$A$306,A33,'KONTAKTE'!$B$7:$B$306,D33)&lt;&gt;1,"",IFERROR(INDEX('KONTAKTE'!$AA$7:$AA$306,SUMIFS('KONTAKTE'!$AF$7:$AF$306,'KONTAKTE'!$A$7:$A$306,A33,'KONTAKTE'!$B$7:$B$306,D33)),"")))</x:f>
      </x:c>
      <x:c r="U33" s="131" t="str">
        <x:f>IF(OR(D33="",F33="",Y33=""),"",IFERROR(INT(F33-Y33),""))</x:f>
      </x:c>
      <x:c r="V33" s="123" t="str">
        <x:f>IF(C33="","",IF(COUNTIFS('KONTAKTE'!$A$7:$A$306,A33,'KONTAKTE'!$B$7:$B$306,D33)=0,"Lead-ID fehlt",IF(COUNTIFS('KONTAKTE'!$A$7:$A$306,A33,'KONTAKTE'!$B$7:$B$306,D33)&gt;1,"Lead-ID doppelt",IF(AND(G33="customer_won",E33=""),"Deal-ID fehlt",IF(AND(B33="Ja",G33="qualified_lead",D33&lt;&gt;"",COUNTIFS($A$7:$A$406,A33,$B$7:$B$406,"Ja",$D$7:$D$406,D33,$G$7:$G$406,"qualified_lead")&gt;1),"Duplikat prüfen",IF(AND(B33="Ja",G33="customer_won",E33&lt;&gt;"",COUNTIFS($A$7:$A$406,A33,$B$7:$B$406,"Ja",$E$7:$E$406,E33,$G$7:$G$406,"customer_won")&gt;1),"Duplikat prüfen",IF(U33&lt;0,"Datum prüfen",IF(AND(OR(G33="customer_won",G33="revenue_recorded"),OR(J33="",K33="Nicht zutreffend")),"Wert prüfen",IF(AND(G33="customer_lost",COUNTIFS($A$7:$A$406,A33,$D$7:$D$406,D33,$G$7:$G$406,"qualified_lead",$F$7:$F$406,"&lt;="&amp;F33,$B$7:$B$406,"Ja")=0),"Qualifikation fehlt","Bereit")))))))))</x:f>
      </x:c>
      <x:c r="W33" s="123" t="n">
        <x:f>IF(AND(B33="Ja",G33="qualified_lead",D33&lt;&gt;""),IF(COUNTIFS($A$7:A33,A33,$B$7:B33,"Ja",$D$7:D33,D33,$G$7:G33,"qualified_lead")=1,1,0),0)</x:f>
        <x:v>0</x:v>
      </x:c>
      <x:c r="X33" s="123" t="n">
        <x:f>IF(AND(B33="Ja",G33="customer_won",E33&lt;&gt;""),IF(COUNTIFS($A$7:A33,A33,$B$7:B33,"Ja",$E$7:E33,E33,$G$7:G33,"customer_won")=1,1,0),0)</x:f>
        <x:v>0</x:v>
      </x:c>
      <x:c r="Y33" s="133" t="str">
        <x:f>IF(D33="","",IF(COUNTIFS('KONTAKTE'!$A$7:$A$306,A33,'KONTAKTE'!$B$7:$B$306,D33)&lt;&gt;1,"",IFERROR(INDEX('KONTAKTE'!$F$7:$F$306,SUMIFS('KONTAKTE'!$AF$7:$AF$306,'KONTAKTE'!$A$7:$A$306,A33,'KONTAKTE'!$B$7:$B$306,D33)),"")))</x:f>
      </x:c>
    </x:row>
    <x:row r="34" ht="22.5" customHeight="1">
      <x:c r="A34" s="61" t="str">
        <x:v>Eigene Daten</x:v>
      </x:c>
      <x:c r="B34" s="61" t="str">
        <x:v>Ja</x:v>
      </x:c>
      <x:c r="C34" s="58"/>
      <x:c r="D34" s="58"/>
      <x:c r="E34" s="58"/>
      <x:c r="F34" s="125"/>
      <x:c r="G34" s="58"/>
      <x:c r="H34" s="58"/>
      <x:c r="I34" s="58"/>
      <x:c r="J34" s="129"/>
      <x:c r="K34" s="58"/>
      <x:c r="L34" s="58"/>
      <x:c r="M34" s="58"/>
      <x:c r="N34" s="58"/>
      <x:c r="O34" s="58"/>
      <x:c r="P34" s="58"/>
      <x:c r="Q34" s="58"/>
      <x:c r="R34" s="127" t="str">
        <x:f>IF(D34="","",IF(COUNTIFS('KONTAKTE'!$A$7:$A$306,A34,'KONTAKTE'!$B$7:$B$306,D34)&lt;&gt;1,"",IFERROR(INDEX('KONTAKTE'!$AD$7:$AD$306,SUMIFS('KONTAKTE'!$AF$7:$AF$306,'KONTAKTE'!$A$7:$A$306,A34,'KONTAKTE'!$B$7:$B$306,D34)),"")))</x:f>
      </x:c>
      <x:c r="S34" s="123" t="str">
        <x:f>IF(D34="","",IF(COUNTIFS('KONTAKTE'!$A$7:$A$306,A34,'KONTAKTE'!$B$7:$B$306,D34)&lt;&gt;1,"",IFERROR(INDEX('KONTAKTE'!$Z$7:$Z$306,SUMIFS('KONTAKTE'!$AF$7:$AF$306,'KONTAKTE'!$A$7:$A$306,A34,'KONTAKTE'!$B$7:$B$306,D34)),"")))</x:f>
      </x:c>
      <x:c r="T34" s="123" t="str">
        <x:f>IF(D34="","",IF(COUNTIFS('KONTAKTE'!$A$7:$A$306,A34,'KONTAKTE'!$B$7:$B$306,D34)&lt;&gt;1,"",IFERROR(INDEX('KONTAKTE'!$AA$7:$AA$306,SUMIFS('KONTAKTE'!$AF$7:$AF$306,'KONTAKTE'!$A$7:$A$306,A34,'KONTAKTE'!$B$7:$B$306,D34)),"")))</x:f>
      </x:c>
      <x:c r="U34" s="131" t="str">
        <x:f>IF(OR(D34="",F34="",Y34=""),"",IFERROR(INT(F34-Y34),""))</x:f>
      </x:c>
      <x:c r="V34" s="123" t="str">
        <x:f>IF(C34="","",IF(COUNTIFS('KONTAKTE'!$A$7:$A$306,A34,'KONTAKTE'!$B$7:$B$306,D34)=0,"Lead-ID fehlt",IF(COUNTIFS('KONTAKTE'!$A$7:$A$306,A34,'KONTAKTE'!$B$7:$B$306,D34)&gt;1,"Lead-ID doppelt",IF(AND(G34="customer_won",E34=""),"Deal-ID fehlt",IF(AND(B34="Ja",G34="qualified_lead",D34&lt;&gt;"",COUNTIFS($A$7:$A$406,A34,$B$7:$B$406,"Ja",$D$7:$D$406,D34,$G$7:$G$406,"qualified_lead")&gt;1),"Duplikat prüfen",IF(AND(B34="Ja",G34="customer_won",E34&lt;&gt;"",COUNTIFS($A$7:$A$406,A34,$B$7:$B$406,"Ja",$E$7:$E$406,E34,$G$7:$G$406,"customer_won")&gt;1),"Duplikat prüfen",IF(U34&lt;0,"Datum prüfen",IF(AND(OR(G34="customer_won",G34="revenue_recorded"),OR(J34="",K34="Nicht zutreffend")),"Wert prüfen",IF(AND(G34="customer_lost",COUNTIFS($A$7:$A$406,A34,$D$7:$D$406,D34,$G$7:$G$406,"qualified_lead",$F$7:$F$406,"&lt;="&amp;F34,$B$7:$B$406,"Ja")=0),"Qualifikation fehlt","Bereit")))))))))</x:f>
      </x:c>
      <x:c r="W34" s="123" t="n">
        <x:f>IF(AND(B34="Ja",G34="qualified_lead",D34&lt;&gt;""),IF(COUNTIFS($A$7:A34,A34,$B$7:B34,"Ja",$D$7:D34,D34,$G$7:G34,"qualified_lead")=1,1,0),0)</x:f>
        <x:v>0</x:v>
      </x:c>
      <x:c r="X34" s="123" t="n">
        <x:f>IF(AND(B34="Ja",G34="customer_won",E34&lt;&gt;""),IF(COUNTIFS($A$7:A34,A34,$B$7:B34,"Ja",$E$7:E34,E34,$G$7:G34,"customer_won")=1,1,0),0)</x:f>
        <x:v>0</x:v>
      </x:c>
      <x:c r="Y34" s="133" t="str">
        <x:f>IF(D34="","",IF(COUNTIFS('KONTAKTE'!$A$7:$A$306,A34,'KONTAKTE'!$B$7:$B$306,D34)&lt;&gt;1,"",IFERROR(INDEX('KONTAKTE'!$F$7:$F$306,SUMIFS('KONTAKTE'!$AF$7:$AF$306,'KONTAKTE'!$A$7:$A$306,A34,'KONTAKTE'!$B$7:$B$306,D34)),"")))</x:f>
      </x:c>
    </x:row>
    <x:row r="35" ht="22.5" customHeight="1">
      <x:c r="A35" s="61" t="str">
        <x:v>Eigene Daten</x:v>
      </x:c>
      <x:c r="B35" s="61" t="str">
        <x:v>Ja</x:v>
      </x:c>
      <x:c r="C35" s="58"/>
      <x:c r="D35" s="58"/>
      <x:c r="E35" s="58"/>
      <x:c r="F35" s="125"/>
      <x:c r="G35" s="58"/>
      <x:c r="H35" s="58"/>
      <x:c r="I35" s="58"/>
      <x:c r="J35" s="129"/>
      <x:c r="K35" s="58"/>
      <x:c r="L35" s="58"/>
      <x:c r="M35" s="58"/>
      <x:c r="N35" s="58"/>
      <x:c r="O35" s="58"/>
      <x:c r="P35" s="58"/>
      <x:c r="Q35" s="58"/>
      <x:c r="R35" s="127" t="str">
        <x:f>IF(D35="","",IF(COUNTIFS('KONTAKTE'!$A$7:$A$306,A35,'KONTAKTE'!$B$7:$B$306,D35)&lt;&gt;1,"",IFERROR(INDEX('KONTAKTE'!$AD$7:$AD$306,SUMIFS('KONTAKTE'!$AF$7:$AF$306,'KONTAKTE'!$A$7:$A$306,A35,'KONTAKTE'!$B$7:$B$306,D35)),"")))</x:f>
      </x:c>
      <x:c r="S35" s="123" t="str">
        <x:f>IF(D35="","",IF(COUNTIFS('KONTAKTE'!$A$7:$A$306,A35,'KONTAKTE'!$B$7:$B$306,D35)&lt;&gt;1,"",IFERROR(INDEX('KONTAKTE'!$Z$7:$Z$306,SUMIFS('KONTAKTE'!$AF$7:$AF$306,'KONTAKTE'!$A$7:$A$306,A35,'KONTAKTE'!$B$7:$B$306,D35)),"")))</x:f>
      </x:c>
      <x:c r="T35" s="123" t="str">
        <x:f>IF(D35="","",IF(COUNTIFS('KONTAKTE'!$A$7:$A$306,A35,'KONTAKTE'!$B$7:$B$306,D35)&lt;&gt;1,"",IFERROR(INDEX('KONTAKTE'!$AA$7:$AA$306,SUMIFS('KONTAKTE'!$AF$7:$AF$306,'KONTAKTE'!$A$7:$A$306,A35,'KONTAKTE'!$B$7:$B$306,D35)),"")))</x:f>
      </x:c>
      <x:c r="U35" s="131" t="str">
        <x:f>IF(OR(D35="",F35="",Y35=""),"",IFERROR(INT(F35-Y35),""))</x:f>
      </x:c>
      <x:c r="V35" s="123" t="str">
        <x:f>IF(C35="","",IF(COUNTIFS('KONTAKTE'!$A$7:$A$306,A35,'KONTAKTE'!$B$7:$B$306,D35)=0,"Lead-ID fehlt",IF(COUNTIFS('KONTAKTE'!$A$7:$A$306,A35,'KONTAKTE'!$B$7:$B$306,D35)&gt;1,"Lead-ID doppelt",IF(AND(G35="customer_won",E35=""),"Deal-ID fehlt",IF(AND(B35="Ja",G35="qualified_lead",D35&lt;&gt;"",COUNTIFS($A$7:$A$406,A35,$B$7:$B$406,"Ja",$D$7:$D$406,D35,$G$7:$G$406,"qualified_lead")&gt;1),"Duplikat prüfen",IF(AND(B35="Ja",G35="customer_won",E35&lt;&gt;"",COUNTIFS($A$7:$A$406,A35,$B$7:$B$406,"Ja",$E$7:$E$406,E35,$G$7:$G$406,"customer_won")&gt;1),"Duplikat prüfen",IF(U35&lt;0,"Datum prüfen",IF(AND(OR(G35="customer_won",G35="revenue_recorded"),OR(J35="",K35="Nicht zutreffend")),"Wert prüfen",IF(AND(G35="customer_lost",COUNTIFS($A$7:$A$406,A35,$D$7:$D$406,D35,$G$7:$G$406,"qualified_lead",$F$7:$F$406,"&lt;="&amp;F35,$B$7:$B$406,"Ja")=0),"Qualifikation fehlt","Bereit")))))))))</x:f>
      </x:c>
      <x:c r="W35" s="123" t="n">
        <x:f>IF(AND(B35="Ja",G35="qualified_lead",D35&lt;&gt;""),IF(COUNTIFS($A$7:A35,A35,$B$7:B35,"Ja",$D$7:D35,D35,$G$7:G35,"qualified_lead")=1,1,0),0)</x:f>
        <x:v>0</x:v>
      </x:c>
      <x:c r="X35" s="123" t="n">
        <x:f>IF(AND(B35="Ja",G35="customer_won",E35&lt;&gt;""),IF(COUNTIFS($A$7:A35,A35,$B$7:B35,"Ja",$E$7:E35,E35,$G$7:G35,"customer_won")=1,1,0),0)</x:f>
        <x:v>0</x:v>
      </x:c>
      <x:c r="Y35" s="133" t="str">
        <x:f>IF(D35="","",IF(COUNTIFS('KONTAKTE'!$A$7:$A$306,A35,'KONTAKTE'!$B$7:$B$306,D35)&lt;&gt;1,"",IFERROR(INDEX('KONTAKTE'!$F$7:$F$306,SUMIFS('KONTAKTE'!$AF$7:$AF$306,'KONTAKTE'!$A$7:$A$306,A35,'KONTAKTE'!$B$7:$B$306,D35)),"")))</x:f>
      </x:c>
    </x:row>
    <x:row r="36" ht="22.5" customHeight="1">
      <x:c r="A36" s="61" t="str">
        <x:v>Eigene Daten</x:v>
      </x:c>
      <x:c r="B36" s="61" t="str">
        <x:v>Ja</x:v>
      </x:c>
      <x:c r="C36" s="58"/>
      <x:c r="D36" s="58"/>
      <x:c r="E36" s="58"/>
      <x:c r="F36" s="125"/>
      <x:c r="G36" s="58"/>
      <x:c r="H36" s="58"/>
      <x:c r="I36" s="58"/>
      <x:c r="J36" s="129"/>
      <x:c r="K36" s="58"/>
      <x:c r="L36" s="58"/>
      <x:c r="M36" s="58"/>
      <x:c r="N36" s="58"/>
      <x:c r="O36" s="58"/>
      <x:c r="P36" s="58"/>
      <x:c r="Q36" s="58"/>
      <x:c r="R36" s="127" t="str">
        <x:f>IF(D36="","",IF(COUNTIFS('KONTAKTE'!$A$7:$A$306,A36,'KONTAKTE'!$B$7:$B$306,D36)&lt;&gt;1,"",IFERROR(INDEX('KONTAKTE'!$AD$7:$AD$306,SUMIFS('KONTAKTE'!$AF$7:$AF$306,'KONTAKTE'!$A$7:$A$306,A36,'KONTAKTE'!$B$7:$B$306,D36)),"")))</x:f>
      </x:c>
      <x:c r="S36" s="123" t="str">
        <x:f>IF(D36="","",IF(COUNTIFS('KONTAKTE'!$A$7:$A$306,A36,'KONTAKTE'!$B$7:$B$306,D36)&lt;&gt;1,"",IFERROR(INDEX('KONTAKTE'!$Z$7:$Z$306,SUMIFS('KONTAKTE'!$AF$7:$AF$306,'KONTAKTE'!$A$7:$A$306,A36,'KONTAKTE'!$B$7:$B$306,D36)),"")))</x:f>
      </x:c>
      <x:c r="T36" s="123" t="str">
        <x:f>IF(D36="","",IF(COUNTIFS('KONTAKTE'!$A$7:$A$306,A36,'KONTAKTE'!$B$7:$B$306,D36)&lt;&gt;1,"",IFERROR(INDEX('KONTAKTE'!$AA$7:$AA$306,SUMIFS('KONTAKTE'!$AF$7:$AF$306,'KONTAKTE'!$A$7:$A$306,A36,'KONTAKTE'!$B$7:$B$306,D36)),"")))</x:f>
      </x:c>
      <x:c r="U36" s="131" t="str">
        <x:f>IF(OR(D36="",F36="",Y36=""),"",IFERROR(INT(F36-Y36),""))</x:f>
      </x:c>
      <x:c r="V36" s="123" t="str">
        <x:f>IF(C36="","",IF(COUNTIFS('KONTAKTE'!$A$7:$A$306,A36,'KONTAKTE'!$B$7:$B$306,D36)=0,"Lead-ID fehlt",IF(COUNTIFS('KONTAKTE'!$A$7:$A$306,A36,'KONTAKTE'!$B$7:$B$306,D36)&gt;1,"Lead-ID doppelt",IF(AND(G36="customer_won",E36=""),"Deal-ID fehlt",IF(AND(B36="Ja",G36="qualified_lead",D36&lt;&gt;"",COUNTIFS($A$7:$A$406,A36,$B$7:$B$406,"Ja",$D$7:$D$406,D36,$G$7:$G$406,"qualified_lead")&gt;1),"Duplikat prüfen",IF(AND(B36="Ja",G36="customer_won",E36&lt;&gt;"",COUNTIFS($A$7:$A$406,A36,$B$7:$B$406,"Ja",$E$7:$E$406,E36,$G$7:$G$406,"customer_won")&gt;1),"Duplikat prüfen",IF(U36&lt;0,"Datum prüfen",IF(AND(OR(G36="customer_won",G36="revenue_recorded"),OR(J36="",K36="Nicht zutreffend")),"Wert prüfen",IF(AND(G36="customer_lost",COUNTIFS($A$7:$A$406,A36,$D$7:$D$406,D36,$G$7:$G$406,"qualified_lead",$F$7:$F$406,"&lt;="&amp;F36,$B$7:$B$406,"Ja")=0),"Qualifikation fehlt","Bereit")))))))))</x:f>
      </x:c>
      <x:c r="W36" s="123" t="n">
        <x:f>IF(AND(B36="Ja",G36="qualified_lead",D36&lt;&gt;""),IF(COUNTIFS($A$7:A36,A36,$B$7:B36,"Ja",$D$7:D36,D36,$G$7:G36,"qualified_lead")=1,1,0),0)</x:f>
        <x:v>0</x:v>
      </x:c>
      <x:c r="X36" s="123" t="n">
        <x:f>IF(AND(B36="Ja",G36="customer_won",E36&lt;&gt;""),IF(COUNTIFS($A$7:A36,A36,$B$7:B36,"Ja",$E$7:E36,E36,$G$7:G36,"customer_won")=1,1,0),0)</x:f>
        <x:v>0</x:v>
      </x:c>
      <x:c r="Y36" s="133" t="str">
        <x:f>IF(D36="","",IF(COUNTIFS('KONTAKTE'!$A$7:$A$306,A36,'KONTAKTE'!$B$7:$B$306,D36)&lt;&gt;1,"",IFERROR(INDEX('KONTAKTE'!$F$7:$F$306,SUMIFS('KONTAKTE'!$AF$7:$AF$306,'KONTAKTE'!$A$7:$A$306,A36,'KONTAKTE'!$B$7:$B$306,D36)),"")))</x:f>
      </x:c>
    </x:row>
    <x:row r="37" ht="22.5" customHeight="1">
      <x:c r="A37" s="61" t="str">
        <x:v>Eigene Daten</x:v>
      </x:c>
      <x:c r="B37" s="61" t="str">
        <x:v>Ja</x:v>
      </x:c>
      <x:c r="C37" s="58"/>
      <x:c r="D37" s="58"/>
      <x:c r="E37" s="58"/>
      <x:c r="F37" s="125"/>
      <x:c r="G37" s="58"/>
      <x:c r="H37" s="58"/>
      <x:c r="I37" s="58"/>
      <x:c r="J37" s="129"/>
      <x:c r="K37" s="58"/>
      <x:c r="L37" s="58"/>
      <x:c r="M37" s="58"/>
      <x:c r="N37" s="58"/>
      <x:c r="O37" s="58"/>
      <x:c r="P37" s="58"/>
      <x:c r="Q37" s="58"/>
      <x:c r="R37" s="127" t="str">
        <x:f>IF(D37="","",IF(COUNTIFS('KONTAKTE'!$A$7:$A$306,A37,'KONTAKTE'!$B$7:$B$306,D37)&lt;&gt;1,"",IFERROR(INDEX('KONTAKTE'!$AD$7:$AD$306,SUMIFS('KONTAKTE'!$AF$7:$AF$306,'KONTAKTE'!$A$7:$A$306,A37,'KONTAKTE'!$B$7:$B$306,D37)),"")))</x:f>
      </x:c>
      <x:c r="S37" s="123" t="str">
        <x:f>IF(D37="","",IF(COUNTIFS('KONTAKTE'!$A$7:$A$306,A37,'KONTAKTE'!$B$7:$B$306,D37)&lt;&gt;1,"",IFERROR(INDEX('KONTAKTE'!$Z$7:$Z$306,SUMIFS('KONTAKTE'!$AF$7:$AF$306,'KONTAKTE'!$A$7:$A$306,A37,'KONTAKTE'!$B$7:$B$306,D37)),"")))</x:f>
      </x:c>
      <x:c r="T37" s="123" t="str">
        <x:f>IF(D37="","",IF(COUNTIFS('KONTAKTE'!$A$7:$A$306,A37,'KONTAKTE'!$B$7:$B$306,D37)&lt;&gt;1,"",IFERROR(INDEX('KONTAKTE'!$AA$7:$AA$306,SUMIFS('KONTAKTE'!$AF$7:$AF$306,'KONTAKTE'!$A$7:$A$306,A37,'KONTAKTE'!$B$7:$B$306,D37)),"")))</x:f>
      </x:c>
      <x:c r="U37" s="131" t="str">
        <x:f>IF(OR(D37="",F37="",Y37=""),"",IFERROR(INT(F37-Y37),""))</x:f>
      </x:c>
      <x:c r="V37" s="123" t="str">
        <x:f>IF(C37="","",IF(COUNTIFS('KONTAKTE'!$A$7:$A$306,A37,'KONTAKTE'!$B$7:$B$306,D37)=0,"Lead-ID fehlt",IF(COUNTIFS('KONTAKTE'!$A$7:$A$306,A37,'KONTAKTE'!$B$7:$B$306,D37)&gt;1,"Lead-ID doppelt",IF(AND(G37="customer_won",E37=""),"Deal-ID fehlt",IF(AND(B37="Ja",G37="qualified_lead",D37&lt;&gt;"",COUNTIFS($A$7:$A$406,A37,$B$7:$B$406,"Ja",$D$7:$D$406,D37,$G$7:$G$406,"qualified_lead")&gt;1),"Duplikat prüfen",IF(AND(B37="Ja",G37="customer_won",E37&lt;&gt;"",COUNTIFS($A$7:$A$406,A37,$B$7:$B$406,"Ja",$E$7:$E$406,E37,$G$7:$G$406,"customer_won")&gt;1),"Duplikat prüfen",IF(U37&lt;0,"Datum prüfen",IF(AND(OR(G37="customer_won",G37="revenue_recorded"),OR(J37="",K37="Nicht zutreffend")),"Wert prüfen",IF(AND(G37="customer_lost",COUNTIFS($A$7:$A$406,A37,$D$7:$D$406,D37,$G$7:$G$406,"qualified_lead",$F$7:$F$406,"&lt;="&amp;F37,$B$7:$B$406,"Ja")=0),"Qualifikation fehlt","Bereit")))))))))</x:f>
      </x:c>
      <x:c r="W37" s="123" t="n">
        <x:f>IF(AND(B37="Ja",G37="qualified_lead",D37&lt;&gt;""),IF(COUNTIFS($A$7:A37,A37,$B$7:B37,"Ja",$D$7:D37,D37,$G$7:G37,"qualified_lead")=1,1,0),0)</x:f>
        <x:v>0</x:v>
      </x:c>
      <x:c r="X37" s="123" t="n">
        <x:f>IF(AND(B37="Ja",G37="customer_won",E37&lt;&gt;""),IF(COUNTIFS($A$7:A37,A37,$B$7:B37,"Ja",$E$7:E37,E37,$G$7:G37,"customer_won")=1,1,0),0)</x:f>
        <x:v>0</x:v>
      </x:c>
      <x:c r="Y37" s="133" t="str">
        <x:f>IF(D37="","",IF(COUNTIFS('KONTAKTE'!$A$7:$A$306,A37,'KONTAKTE'!$B$7:$B$306,D37)&lt;&gt;1,"",IFERROR(INDEX('KONTAKTE'!$F$7:$F$306,SUMIFS('KONTAKTE'!$AF$7:$AF$306,'KONTAKTE'!$A$7:$A$306,A37,'KONTAKTE'!$B$7:$B$306,D37)),"")))</x:f>
      </x:c>
    </x:row>
    <x:row r="38" ht="22.5" customHeight="1">
      <x:c r="A38" s="61" t="str">
        <x:v>Eigene Daten</x:v>
      </x:c>
      <x:c r="B38" s="61" t="str">
        <x:v>Ja</x:v>
      </x:c>
      <x:c r="C38" s="58"/>
      <x:c r="D38" s="58"/>
      <x:c r="E38" s="58"/>
      <x:c r="F38" s="125"/>
      <x:c r="G38" s="58"/>
      <x:c r="H38" s="58"/>
      <x:c r="I38" s="58"/>
      <x:c r="J38" s="129"/>
      <x:c r="K38" s="58"/>
      <x:c r="L38" s="58"/>
      <x:c r="M38" s="58"/>
      <x:c r="N38" s="58"/>
      <x:c r="O38" s="58"/>
      <x:c r="P38" s="58"/>
      <x:c r="Q38" s="58"/>
      <x:c r="R38" s="127" t="str">
        <x:f>IF(D38="","",IF(COUNTIFS('KONTAKTE'!$A$7:$A$306,A38,'KONTAKTE'!$B$7:$B$306,D38)&lt;&gt;1,"",IFERROR(INDEX('KONTAKTE'!$AD$7:$AD$306,SUMIFS('KONTAKTE'!$AF$7:$AF$306,'KONTAKTE'!$A$7:$A$306,A38,'KONTAKTE'!$B$7:$B$306,D38)),"")))</x:f>
      </x:c>
      <x:c r="S38" s="123" t="str">
        <x:f>IF(D38="","",IF(COUNTIFS('KONTAKTE'!$A$7:$A$306,A38,'KONTAKTE'!$B$7:$B$306,D38)&lt;&gt;1,"",IFERROR(INDEX('KONTAKTE'!$Z$7:$Z$306,SUMIFS('KONTAKTE'!$AF$7:$AF$306,'KONTAKTE'!$A$7:$A$306,A38,'KONTAKTE'!$B$7:$B$306,D38)),"")))</x:f>
      </x:c>
      <x:c r="T38" s="123" t="str">
        <x:f>IF(D38="","",IF(COUNTIFS('KONTAKTE'!$A$7:$A$306,A38,'KONTAKTE'!$B$7:$B$306,D38)&lt;&gt;1,"",IFERROR(INDEX('KONTAKTE'!$AA$7:$AA$306,SUMIFS('KONTAKTE'!$AF$7:$AF$306,'KONTAKTE'!$A$7:$A$306,A38,'KONTAKTE'!$B$7:$B$306,D38)),"")))</x:f>
      </x:c>
      <x:c r="U38" s="131" t="str">
        <x:f>IF(OR(D38="",F38="",Y38=""),"",IFERROR(INT(F38-Y38),""))</x:f>
      </x:c>
      <x:c r="V38" s="123" t="str">
        <x:f>IF(C38="","",IF(COUNTIFS('KONTAKTE'!$A$7:$A$306,A38,'KONTAKTE'!$B$7:$B$306,D38)=0,"Lead-ID fehlt",IF(COUNTIFS('KONTAKTE'!$A$7:$A$306,A38,'KONTAKTE'!$B$7:$B$306,D38)&gt;1,"Lead-ID doppelt",IF(AND(G38="customer_won",E38=""),"Deal-ID fehlt",IF(AND(B38="Ja",G38="qualified_lead",D38&lt;&gt;"",COUNTIFS($A$7:$A$406,A38,$B$7:$B$406,"Ja",$D$7:$D$406,D38,$G$7:$G$406,"qualified_lead")&gt;1),"Duplikat prüfen",IF(AND(B38="Ja",G38="customer_won",E38&lt;&gt;"",COUNTIFS($A$7:$A$406,A38,$B$7:$B$406,"Ja",$E$7:$E$406,E38,$G$7:$G$406,"customer_won")&gt;1),"Duplikat prüfen",IF(U38&lt;0,"Datum prüfen",IF(AND(OR(G38="customer_won",G38="revenue_recorded"),OR(J38="",K38="Nicht zutreffend")),"Wert prüfen",IF(AND(G38="customer_lost",COUNTIFS($A$7:$A$406,A38,$D$7:$D$406,D38,$G$7:$G$406,"qualified_lead",$F$7:$F$406,"&lt;="&amp;F38,$B$7:$B$406,"Ja")=0),"Qualifikation fehlt","Bereit")))))))))</x:f>
      </x:c>
      <x:c r="W38" s="123" t="n">
        <x:f>IF(AND(B38="Ja",G38="qualified_lead",D38&lt;&gt;""),IF(COUNTIFS($A$7:A38,A38,$B$7:B38,"Ja",$D$7:D38,D38,$G$7:G38,"qualified_lead")=1,1,0),0)</x:f>
        <x:v>0</x:v>
      </x:c>
      <x:c r="X38" s="123" t="n">
        <x:f>IF(AND(B38="Ja",G38="customer_won",E38&lt;&gt;""),IF(COUNTIFS($A$7:A38,A38,$B$7:B38,"Ja",$E$7:E38,E38,$G$7:G38,"customer_won")=1,1,0),0)</x:f>
        <x:v>0</x:v>
      </x:c>
      <x:c r="Y38" s="133" t="str">
        <x:f>IF(D38="","",IF(COUNTIFS('KONTAKTE'!$A$7:$A$306,A38,'KONTAKTE'!$B$7:$B$306,D38)&lt;&gt;1,"",IFERROR(INDEX('KONTAKTE'!$F$7:$F$306,SUMIFS('KONTAKTE'!$AF$7:$AF$306,'KONTAKTE'!$A$7:$A$306,A38,'KONTAKTE'!$B$7:$B$306,D38)),"")))</x:f>
      </x:c>
    </x:row>
    <x:row r="39" ht="22.5" customHeight="1">
      <x:c r="A39" s="61" t="str">
        <x:v>Eigene Daten</x:v>
      </x:c>
      <x:c r="B39" s="61" t="str">
        <x:v>Ja</x:v>
      </x:c>
      <x:c r="C39" s="58"/>
      <x:c r="D39" s="58"/>
      <x:c r="E39" s="58"/>
      <x:c r="F39" s="125"/>
      <x:c r="G39" s="58"/>
      <x:c r="H39" s="58"/>
      <x:c r="I39" s="58"/>
      <x:c r="J39" s="129"/>
      <x:c r="K39" s="58"/>
      <x:c r="L39" s="58"/>
      <x:c r="M39" s="58"/>
      <x:c r="N39" s="58"/>
      <x:c r="O39" s="58"/>
      <x:c r="P39" s="58"/>
      <x:c r="Q39" s="58"/>
      <x:c r="R39" s="127" t="str">
        <x:f>IF(D39="","",IF(COUNTIFS('KONTAKTE'!$A$7:$A$306,A39,'KONTAKTE'!$B$7:$B$306,D39)&lt;&gt;1,"",IFERROR(INDEX('KONTAKTE'!$AD$7:$AD$306,SUMIFS('KONTAKTE'!$AF$7:$AF$306,'KONTAKTE'!$A$7:$A$306,A39,'KONTAKTE'!$B$7:$B$306,D39)),"")))</x:f>
      </x:c>
      <x:c r="S39" s="123" t="str">
        <x:f>IF(D39="","",IF(COUNTIFS('KONTAKTE'!$A$7:$A$306,A39,'KONTAKTE'!$B$7:$B$306,D39)&lt;&gt;1,"",IFERROR(INDEX('KONTAKTE'!$Z$7:$Z$306,SUMIFS('KONTAKTE'!$AF$7:$AF$306,'KONTAKTE'!$A$7:$A$306,A39,'KONTAKTE'!$B$7:$B$306,D39)),"")))</x:f>
      </x:c>
      <x:c r="T39" s="123" t="str">
        <x:f>IF(D39="","",IF(COUNTIFS('KONTAKTE'!$A$7:$A$306,A39,'KONTAKTE'!$B$7:$B$306,D39)&lt;&gt;1,"",IFERROR(INDEX('KONTAKTE'!$AA$7:$AA$306,SUMIFS('KONTAKTE'!$AF$7:$AF$306,'KONTAKTE'!$A$7:$A$306,A39,'KONTAKTE'!$B$7:$B$306,D39)),"")))</x:f>
      </x:c>
      <x:c r="U39" s="131" t="str">
        <x:f>IF(OR(D39="",F39="",Y39=""),"",IFERROR(INT(F39-Y39),""))</x:f>
      </x:c>
      <x:c r="V39" s="123" t="str">
        <x:f>IF(C39="","",IF(COUNTIFS('KONTAKTE'!$A$7:$A$306,A39,'KONTAKTE'!$B$7:$B$306,D39)=0,"Lead-ID fehlt",IF(COUNTIFS('KONTAKTE'!$A$7:$A$306,A39,'KONTAKTE'!$B$7:$B$306,D39)&gt;1,"Lead-ID doppelt",IF(AND(G39="customer_won",E39=""),"Deal-ID fehlt",IF(AND(B39="Ja",G39="qualified_lead",D39&lt;&gt;"",COUNTIFS($A$7:$A$406,A39,$B$7:$B$406,"Ja",$D$7:$D$406,D39,$G$7:$G$406,"qualified_lead")&gt;1),"Duplikat prüfen",IF(AND(B39="Ja",G39="customer_won",E39&lt;&gt;"",COUNTIFS($A$7:$A$406,A39,$B$7:$B$406,"Ja",$E$7:$E$406,E39,$G$7:$G$406,"customer_won")&gt;1),"Duplikat prüfen",IF(U39&lt;0,"Datum prüfen",IF(AND(OR(G39="customer_won",G39="revenue_recorded"),OR(J39="",K39="Nicht zutreffend")),"Wert prüfen",IF(AND(G39="customer_lost",COUNTIFS($A$7:$A$406,A39,$D$7:$D$406,D39,$G$7:$G$406,"qualified_lead",$F$7:$F$406,"&lt;="&amp;F39,$B$7:$B$406,"Ja")=0),"Qualifikation fehlt","Bereit")))))))))</x:f>
      </x:c>
      <x:c r="W39" s="123" t="n">
        <x:f>IF(AND(B39="Ja",G39="qualified_lead",D39&lt;&gt;""),IF(COUNTIFS($A$7:A39,A39,$B$7:B39,"Ja",$D$7:D39,D39,$G$7:G39,"qualified_lead")=1,1,0),0)</x:f>
        <x:v>0</x:v>
      </x:c>
      <x:c r="X39" s="123" t="n">
        <x:f>IF(AND(B39="Ja",G39="customer_won",E39&lt;&gt;""),IF(COUNTIFS($A$7:A39,A39,$B$7:B39,"Ja",$E$7:E39,E39,$G$7:G39,"customer_won")=1,1,0),0)</x:f>
        <x:v>0</x:v>
      </x:c>
      <x:c r="Y39" s="133" t="str">
        <x:f>IF(D39="","",IF(COUNTIFS('KONTAKTE'!$A$7:$A$306,A39,'KONTAKTE'!$B$7:$B$306,D39)&lt;&gt;1,"",IFERROR(INDEX('KONTAKTE'!$F$7:$F$306,SUMIFS('KONTAKTE'!$AF$7:$AF$306,'KONTAKTE'!$A$7:$A$306,A39,'KONTAKTE'!$B$7:$B$306,D39)),"")))</x:f>
      </x:c>
    </x:row>
    <x:row r="40" ht="22.5" customHeight="1">
      <x:c r="A40" s="61" t="str">
        <x:v>Eigene Daten</x:v>
      </x:c>
      <x:c r="B40" s="61" t="str">
        <x:v>Ja</x:v>
      </x:c>
      <x:c r="C40" s="58"/>
      <x:c r="D40" s="58"/>
      <x:c r="E40" s="58"/>
      <x:c r="F40" s="125"/>
      <x:c r="G40" s="58"/>
      <x:c r="H40" s="58"/>
      <x:c r="I40" s="58"/>
      <x:c r="J40" s="129"/>
      <x:c r="K40" s="58"/>
      <x:c r="L40" s="58"/>
      <x:c r="M40" s="58"/>
      <x:c r="N40" s="58"/>
      <x:c r="O40" s="58"/>
      <x:c r="P40" s="58"/>
      <x:c r="Q40" s="58"/>
      <x:c r="R40" s="127" t="str">
        <x:f>IF(D40="","",IF(COUNTIFS('KONTAKTE'!$A$7:$A$306,A40,'KONTAKTE'!$B$7:$B$306,D40)&lt;&gt;1,"",IFERROR(INDEX('KONTAKTE'!$AD$7:$AD$306,SUMIFS('KONTAKTE'!$AF$7:$AF$306,'KONTAKTE'!$A$7:$A$306,A40,'KONTAKTE'!$B$7:$B$306,D40)),"")))</x:f>
      </x:c>
      <x:c r="S40" s="123" t="str">
        <x:f>IF(D40="","",IF(COUNTIFS('KONTAKTE'!$A$7:$A$306,A40,'KONTAKTE'!$B$7:$B$306,D40)&lt;&gt;1,"",IFERROR(INDEX('KONTAKTE'!$Z$7:$Z$306,SUMIFS('KONTAKTE'!$AF$7:$AF$306,'KONTAKTE'!$A$7:$A$306,A40,'KONTAKTE'!$B$7:$B$306,D40)),"")))</x:f>
      </x:c>
      <x:c r="T40" s="123" t="str">
        <x:f>IF(D40="","",IF(COUNTIFS('KONTAKTE'!$A$7:$A$306,A40,'KONTAKTE'!$B$7:$B$306,D40)&lt;&gt;1,"",IFERROR(INDEX('KONTAKTE'!$AA$7:$AA$306,SUMIFS('KONTAKTE'!$AF$7:$AF$306,'KONTAKTE'!$A$7:$A$306,A40,'KONTAKTE'!$B$7:$B$306,D40)),"")))</x:f>
      </x:c>
      <x:c r="U40" s="131" t="str">
        <x:f>IF(OR(D40="",F40="",Y40=""),"",IFERROR(INT(F40-Y40),""))</x:f>
      </x:c>
      <x:c r="V40" s="123" t="str">
        <x:f>IF(C40="","",IF(COUNTIFS('KONTAKTE'!$A$7:$A$306,A40,'KONTAKTE'!$B$7:$B$306,D40)=0,"Lead-ID fehlt",IF(COUNTIFS('KONTAKTE'!$A$7:$A$306,A40,'KONTAKTE'!$B$7:$B$306,D40)&gt;1,"Lead-ID doppelt",IF(AND(G40="customer_won",E40=""),"Deal-ID fehlt",IF(AND(B40="Ja",G40="qualified_lead",D40&lt;&gt;"",COUNTIFS($A$7:$A$406,A40,$B$7:$B$406,"Ja",$D$7:$D$406,D40,$G$7:$G$406,"qualified_lead")&gt;1),"Duplikat prüfen",IF(AND(B40="Ja",G40="customer_won",E40&lt;&gt;"",COUNTIFS($A$7:$A$406,A40,$B$7:$B$406,"Ja",$E$7:$E$406,E40,$G$7:$G$406,"customer_won")&gt;1),"Duplikat prüfen",IF(U40&lt;0,"Datum prüfen",IF(AND(OR(G40="customer_won",G40="revenue_recorded"),OR(J40="",K40="Nicht zutreffend")),"Wert prüfen",IF(AND(G40="customer_lost",COUNTIFS($A$7:$A$406,A40,$D$7:$D$406,D40,$G$7:$G$406,"qualified_lead",$F$7:$F$406,"&lt;="&amp;F40,$B$7:$B$406,"Ja")=0),"Qualifikation fehlt","Bereit")))))))))</x:f>
      </x:c>
      <x:c r="W40" s="123" t="n">
        <x:f>IF(AND(B40="Ja",G40="qualified_lead",D40&lt;&gt;""),IF(COUNTIFS($A$7:A40,A40,$B$7:B40,"Ja",$D$7:D40,D40,$G$7:G40,"qualified_lead")=1,1,0),0)</x:f>
        <x:v>0</x:v>
      </x:c>
      <x:c r="X40" s="123" t="n">
        <x:f>IF(AND(B40="Ja",G40="customer_won",E40&lt;&gt;""),IF(COUNTIFS($A$7:A40,A40,$B$7:B40,"Ja",$E$7:E40,E40,$G$7:G40,"customer_won")=1,1,0),0)</x:f>
        <x:v>0</x:v>
      </x:c>
      <x:c r="Y40" s="133" t="str">
        <x:f>IF(D40="","",IF(COUNTIFS('KONTAKTE'!$A$7:$A$306,A40,'KONTAKTE'!$B$7:$B$306,D40)&lt;&gt;1,"",IFERROR(INDEX('KONTAKTE'!$F$7:$F$306,SUMIFS('KONTAKTE'!$AF$7:$AF$306,'KONTAKTE'!$A$7:$A$306,A40,'KONTAKTE'!$B$7:$B$306,D40)),"")))</x:f>
      </x:c>
    </x:row>
    <x:row r="41" ht="22.5" customHeight="1">
      <x:c r="A41" s="61" t="str">
        <x:v>Eigene Daten</x:v>
      </x:c>
      <x:c r="B41" s="61" t="str">
        <x:v>Ja</x:v>
      </x:c>
      <x:c r="C41" s="58"/>
      <x:c r="D41" s="58"/>
      <x:c r="E41" s="58"/>
      <x:c r="F41" s="125"/>
      <x:c r="G41" s="58"/>
      <x:c r="H41" s="58"/>
      <x:c r="I41" s="58"/>
      <x:c r="J41" s="129"/>
      <x:c r="K41" s="58"/>
      <x:c r="L41" s="58"/>
      <x:c r="M41" s="58"/>
      <x:c r="N41" s="58"/>
      <x:c r="O41" s="58"/>
      <x:c r="P41" s="58"/>
      <x:c r="Q41" s="58"/>
      <x:c r="R41" s="127" t="str">
        <x:f>IF(D41="","",IF(COUNTIFS('KONTAKTE'!$A$7:$A$306,A41,'KONTAKTE'!$B$7:$B$306,D41)&lt;&gt;1,"",IFERROR(INDEX('KONTAKTE'!$AD$7:$AD$306,SUMIFS('KONTAKTE'!$AF$7:$AF$306,'KONTAKTE'!$A$7:$A$306,A41,'KONTAKTE'!$B$7:$B$306,D41)),"")))</x:f>
      </x:c>
      <x:c r="S41" s="123" t="str">
        <x:f>IF(D41="","",IF(COUNTIFS('KONTAKTE'!$A$7:$A$306,A41,'KONTAKTE'!$B$7:$B$306,D41)&lt;&gt;1,"",IFERROR(INDEX('KONTAKTE'!$Z$7:$Z$306,SUMIFS('KONTAKTE'!$AF$7:$AF$306,'KONTAKTE'!$A$7:$A$306,A41,'KONTAKTE'!$B$7:$B$306,D41)),"")))</x:f>
      </x:c>
      <x:c r="T41" s="123" t="str">
        <x:f>IF(D41="","",IF(COUNTIFS('KONTAKTE'!$A$7:$A$306,A41,'KONTAKTE'!$B$7:$B$306,D41)&lt;&gt;1,"",IFERROR(INDEX('KONTAKTE'!$AA$7:$AA$306,SUMIFS('KONTAKTE'!$AF$7:$AF$306,'KONTAKTE'!$A$7:$A$306,A41,'KONTAKTE'!$B$7:$B$306,D41)),"")))</x:f>
      </x:c>
      <x:c r="U41" s="131" t="str">
        <x:f>IF(OR(D41="",F41="",Y41=""),"",IFERROR(INT(F41-Y41),""))</x:f>
      </x:c>
      <x:c r="V41" s="123" t="str">
        <x:f>IF(C41="","",IF(COUNTIFS('KONTAKTE'!$A$7:$A$306,A41,'KONTAKTE'!$B$7:$B$306,D41)=0,"Lead-ID fehlt",IF(COUNTIFS('KONTAKTE'!$A$7:$A$306,A41,'KONTAKTE'!$B$7:$B$306,D41)&gt;1,"Lead-ID doppelt",IF(AND(G41="customer_won",E41=""),"Deal-ID fehlt",IF(AND(B41="Ja",G41="qualified_lead",D41&lt;&gt;"",COUNTIFS($A$7:$A$406,A41,$B$7:$B$406,"Ja",$D$7:$D$406,D41,$G$7:$G$406,"qualified_lead")&gt;1),"Duplikat prüfen",IF(AND(B41="Ja",G41="customer_won",E41&lt;&gt;"",COUNTIFS($A$7:$A$406,A41,$B$7:$B$406,"Ja",$E$7:$E$406,E41,$G$7:$G$406,"customer_won")&gt;1),"Duplikat prüfen",IF(U41&lt;0,"Datum prüfen",IF(AND(OR(G41="customer_won",G41="revenue_recorded"),OR(J41="",K41="Nicht zutreffend")),"Wert prüfen",IF(AND(G41="customer_lost",COUNTIFS($A$7:$A$406,A41,$D$7:$D$406,D41,$G$7:$G$406,"qualified_lead",$F$7:$F$406,"&lt;="&amp;F41,$B$7:$B$406,"Ja")=0),"Qualifikation fehlt","Bereit")))))))))</x:f>
      </x:c>
      <x:c r="W41" s="123" t="n">
        <x:f>IF(AND(B41="Ja",G41="qualified_lead",D41&lt;&gt;""),IF(COUNTIFS($A$7:A41,A41,$B$7:B41,"Ja",$D$7:D41,D41,$G$7:G41,"qualified_lead")=1,1,0),0)</x:f>
        <x:v>0</x:v>
      </x:c>
      <x:c r="X41" s="123" t="n">
        <x:f>IF(AND(B41="Ja",G41="customer_won",E41&lt;&gt;""),IF(COUNTIFS($A$7:A41,A41,$B$7:B41,"Ja",$E$7:E41,E41,$G$7:G41,"customer_won")=1,1,0),0)</x:f>
        <x:v>0</x:v>
      </x:c>
      <x:c r="Y41" s="133" t="str">
        <x:f>IF(D41="","",IF(COUNTIFS('KONTAKTE'!$A$7:$A$306,A41,'KONTAKTE'!$B$7:$B$306,D41)&lt;&gt;1,"",IFERROR(INDEX('KONTAKTE'!$F$7:$F$306,SUMIFS('KONTAKTE'!$AF$7:$AF$306,'KONTAKTE'!$A$7:$A$306,A41,'KONTAKTE'!$B$7:$B$306,D41)),"")))</x:f>
      </x:c>
    </x:row>
    <x:row r="42" ht="22.5" customHeight="1">
      <x:c r="A42" s="61" t="str">
        <x:v>Eigene Daten</x:v>
      </x:c>
      <x:c r="B42" s="61" t="str">
        <x:v>Ja</x:v>
      </x:c>
      <x:c r="C42" s="58"/>
      <x:c r="D42" s="58"/>
      <x:c r="E42" s="58"/>
      <x:c r="F42" s="125"/>
      <x:c r="G42" s="58"/>
      <x:c r="H42" s="58"/>
      <x:c r="I42" s="58"/>
      <x:c r="J42" s="129"/>
      <x:c r="K42" s="58"/>
      <x:c r="L42" s="58"/>
      <x:c r="M42" s="58"/>
      <x:c r="N42" s="58"/>
      <x:c r="O42" s="58"/>
      <x:c r="P42" s="58"/>
      <x:c r="Q42" s="58"/>
      <x:c r="R42" s="127" t="str">
        <x:f>IF(D42="","",IF(COUNTIFS('KONTAKTE'!$A$7:$A$306,A42,'KONTAKTE'!$B$7:$B$306,D42)&lt;&gt;1,"",IFERROR(INDEX('KONTAKTE'!$AD$7:$AD$306,SUMIFS('KONTAKTE'!$AF$7:$AF$306,'KONTAKTE'!$A$7:$A$306,A42,'KONTAKTE'!$B$7:$B$306,D42)),"")))</x:f>
      </x:c>
      <x:c r="S42" s="123" t="str">
        <x:f>IF(D42="","",IF(COUNTIFS('KONTAKTE'!$A$7:$A$306,A42,'KONTAKTE'!$B$7:$B$306,D42)&lt;&gt;1,"",IFERROR(INDEX('KONTAKTE'!$Z$7:$Z$306,SUMIFS('KONTAKTE'!$AF$7:$AF$306,'KONTAKTE'!$A$7:$A$306,A42,'KONTAKTE'!$B$7:$B$306,D42)),"")))</x:f>
      </x:c>
      <x:c r="T42" s="123" t="str">
        <x:f>IF(D42="","",IF(COUNTIFS('KONTAKTE'!$A$7:$A$306,A42,'KONTAKTE'!$B$7:$B$306,D42)&lt;&gt;1,"",IFERROR(INDEX('KONTAKTE'!$AA$7:$AA$306,SUMIFS('KONTAKTE'!$AF$7:$AF$306,'KONTAKTE'!$A$7:$A$306,A42,'KONTAKTE'!$B$7:$B$306,D42)),"")))</x:f>
      </x:c>
      <x:c r="U42" s="131" t="str">
        <x:f>IF(OR(D42="",F42="",Y42=""),"",IFERROR(INT(F42-Y42),""))</x:f>
      </x:c>
      <x:c r="V42" s="123" t="str">
        <x:f>IF(C42="","",IF(COUNTIFS('KONTAKTE'!$A$7:$A$306,A42,'KONTAKTE'!$B$7:$B$306,D42)=0,"Lead-ID fehlt",IF(COUNTIFS('KONTAKTE'!$A$7:$A$306,A42,'KONTAKTE'!$B$7:$B$306,D42)&gt;1,"Lead-ID doppelt",IF(AND(G42="customer_won",E42=""),"Deal-ID fehlt",IF(AND(B42="Ja",G42="qualified_lead",D42&lt;&gt;"",COUNTIFS($A$7:$A$406,A42,$B$7:$B$406,"Ja",$D$7:$D$406,D42,$G$7:$G$406,"qualified_lead")&gt;1),"Duplikat prüfen",IF(AND(B42="Ja",G42="customer_won",E42&lt;&gt;"",COUNTIFS($A$7:$A$406,A42,$B$7:$B$406,"Ja",$E$7:$E$406,E42,$G$7:$G$406,"customer_won")&gt;1),"Duplikat prüfen",IF(U42&lt;0,"Datum prüfen",IF(AND(OR(G42="customer_won",G42="revenue_recorded"),OR(J42="",K42="Nicht zutreffend")),"Wert prüfen",IF(AND(G42="customer_lost",COUNTIFS($A$7:$A$406,A42,$D$7:$D$406,D42,$G$7:$G$406,"qualified_lead",$F$7:$F$406,"&lt;="&amp;F42,$B$7:$B$406,"Ja")=0),"Qualifikation fehlt","Bereit")))))))))</x:f>
      </x:c>
      <x:c r="W42" s="123" t="n">
        <x:f>IF(AND(B42="Ja",G42="qualified_lead",D42&lt;&gt;""),IF(COUNTIFS($A$7:A42,A42,$B$7:B42,"Ja",$D$7:D42,D42,$G$7:G42,"qualified_lead")=1,1,0),0)</x:f>
        <x:v>0</x:v>
      </x:c>
      <x:c r="X42" s="123" t="n">
        <x:f>IF(AND(B42="Ja",G42="customer_won",E42&lt;&gt;""),IF(COUNTIFS($A$7:A42,A42,$B$7:B42,"Ja",$E$7:E42,E42,$G$7:G42,"customer_won")=1,1,0),0)</x:f>
        <x:v>0</x:v>
      </x:c>
      <x:c r="Y42" s="133" t="str">
        <x:f>IF(D42="","",IF(COUNTIFS('KONTAKTE'!$A$7:$A$306,A42,'KONTAKTE'!$B$7:$B$306,D42)&lt;&gt;1,"",IFERROR(INDEX('KONTAKTE'!$F$7:$F$306,SUMIFS('KONTAKTE'!$AF$7:$AF$306,'KONTAKTE'!$A$7:$A$306,A42,'KONTAKTE'!$B$7:$B$306,D42)),"")))</x:f>
      </x:c>
    </x:row>
    <x:row r="43" ht="22.5" customHeight="1">
      <x:c r="A43" s="61" t="str">
        <x:v>Eigene Daten</x:v>
      </x:c>
      <x:c r="B43" s="61" t="str">
        <x:v>Ja</x:v>
      </x:c>
      <x:c r="C43" s="58"/>
      <x:c r="D43" s="58"/>
      <x:c r="E43" s="58"/>
      <x:c r="F43" s="125"/>
      <x:c r="G43" s="58"/>
      <x:c r="H43" s="58"/>
      <x:c r="I43" s="58"/>
      <x:c r="J43" s="129"/>
      <x:c r="K43" s="58"/>
      <x:c r="L43" s="58"/>
      <x:c r="M43" s="58"/>
      <x:c r="N43" s="58"/>
      <x:c r="O43" s="58"/>
      <x:c r="P43" s="58"/>
      <x:c r="Q43" s="58"/>
      <x:c r="R43" s="127" t="str">
        <x:f>IF(D43="","",IF(COUNTIFS('KONTAKTE'!$A$7:$A$306,A43,'KONTAKTE'!$B$7:$B$306,D43)&lt;&gt;1,"",IFERROR(INDEX('KONTAKTE'!$AD$7:$AD$306,SUMIFS('KONTAKTE'!$AF$7:$AF$306,'KONTAKTE'!$A$7:$A$306,A43,'KONTAKTE'!$B$7:$B$306,D43)),"")))</x:f>
      </x:c>
      <x:c r="S43" s="123" t="str">
        <x:f>IF(D43="","",IF(COUNTIFS('KONTAKTE'!$A$7:$A$306,A43,'KONTAKTE'!$B$7:$B$306,D43)&lt;&gt;1,"",IFERROR(INDEX('KONTAKTE'!$Z$7:$Z$306,SUMIFS('KONTAKTE'!$AF$7:$AF$306,'KONTAKTE'!$A$7:$A$306,A43,'KONTAKTE'!$B$7:$B$306,D43)),"")))</x:f>
      </x:c>
      <x:c r="T43" s="123" t="str">
        <x:f>IF(D43="","",IF(COUNTIFS('KONTAKTE'!$A$7:$A$306,A43,'KONTAKTE'!$B$7:$B$306,D43)&lt;&gt;1,"",IFERROR(INDEX('KONTAKTE'!$AA$7:$AA$306,SUMIFS('KONTAKTE'!$AF$7:$AF$306,'KONTAKTE'!$A$7:$A$306,A43,'KONTAKTE'!$B$7:$B$306,D43)),"")))</x:f>
      </x:c>
      <x:c r="U43" s="131" t="str">
        <x:f>IF(OR(D43="",F43="",Y43=""),"",IFERROR(INT(F43-Y43),""))</x:f>
      </x:c>
      <x:c r="V43" s="123" t="str">
        <x:f>IF(C43="","",IF(COUNTIFS('KONTAKTE'!$A$7:$A$306,A43,'KONTAKTE'!$B$7:$B$306,D43)=0,"Lead-ID fehlt",IF(COUNTIFS('KONTAKTE'!$A$7:$A$306,A43,'KONTAKTE'!$B$7:$B$306,D43)&gt;1,"Lead-ID doppelt",IF(AND(G43="customer_won",E43=""),"Deal-ID fehlt",IF(AND(B43="Ja",G43="qualified_lead",D43&lt;&gt;"",COUNTIFS($A$7:$A$406,A43,$B$7:$B$406,"Ja",$D$7:$D$406,D43,$G$7:$G$406,"qualified_lead")&gt;1),"Duplikat prüfen",IF(AND(B43="Ja",G43="customer_won",E43&lt;&gt;"",COUNTIFS($A$7:$A$406,A43,$B$7:$B$406,"Ja",$E$7:$E$406,E43,$G$7:$G$406,"customer_won")&gt;1),"Duplikat prüfen",IF(U43&lt;0,"Datum prüfen",IF(AND(OR(G43="customer_won",G43="revenue_recorded"),OR(J43="",K43="Nicht zutreffend")),"Wert prüfen",IF(AND(G43="customer_lost",COUNTIFS($A$7:$A$406,A43,$D$7:$D$406,D43,$G$7:$G$406,"qualified_lead",$F$7:$F$406,"&lt;="&amp;F43,$B$7:$B$406,"Ja")=0),"Qualifikation fehlt","Bereit")))))))))</x:f>
      </x:c>
      <x:c r="W43" s="123" t="n">
        <x:f>IF(AND(B43="Ja",G43="qualified_lead",D43&lt;&gt;""),IF(COUNTIFS($A$7:A43,A43,$B$7:B43,"Ja",$D$7:D43,D43,$G$7:G43,"qualified_lead")=1,1,0),0)</x:f>
        <x:v>0</x:v>
      </x:c>
      <x:c r="X43" s="123" t="n">
        <x:f>IF(AND(B43="Ja",G43="customer_won",E43&lt;&gt;""),IF(COUNTIFS($A$7:A43,A43,$B$7:B43,"Ja",$E$7:E43,E43,$G$7:G43,"customer_won")=1,1,0),0)</x:f>
        <x:v>0</x:v>
      </x:c>
      <x:c r="Y43" s="133" t="str">
        <x:f>IF(D43="","",IF(COUNTIFS('KONTAKTE'!$A$7:$A$306,A43,'KONTAKTE'!$B$7:$B$306,D43)&lt;&gt;1,"",IFERROR(INDEX('KONTAKTE'!$F$7:$F$306,SUMIFS('KONTAKTE'!$AF$7:$AF$306,'KONTAKTE'!$A$7:$A$306,A43,'KONTAKTE'!$B$7:$B$306,D43)),"")))</x:f>
      </x:c>
    </x:row>
    <x:row r="44" ht="22.5" customHeight="1">
      <x:c r="A44" s="61" t="str">
        <x:v>Eigene Daten</x:v>
      </x:c>
      <x:c r="B44" s="61" t="str">
        <x:v>Ja</x:v>
      </x:c>
      <x:c r="C44" s="58"/>
      <x:c r="D44" s="58"/>
      <x:c r="E44" s="58"/>
      <x:c r="F44" s="125"/>
      <x:c r="G44" s="58"/>
      <x:c r="H44" s="58"/>
      <x:c r="I44" s="58"/>
      <x:c r="J44" s="129"/>
      <x:c r="K44" s="58"/>
      <x:c r="L44" s="58"/>
      <x:c r="M44" s="58"/>
      <x:c r="N44" s="58"/>
      <x:c r="O44" s="58"/>
      <x:c r="P44" s="58"/>
      <x:c r="Q44" s="58"/>
      <x:c r="R44" s="127" t="str">
        <x:f>IF(D44="","",IF(COUNTIFS('KONTAKTE'!$A$7:$A$306,A44,'KONTAKTE'!$B$7:$B$306,D44)&lt;&gt;1,"",IFERROR(INDEX('KONTAKTE'!$AD$7:$AD$306,SUMIFS('KONTAKTE'!$AF$7:$AF$306,'KONTAKTE'!$A$7:$A$306,A44,'KONTAKTE'!$B$7:$B$306,D44)),"")))</x:f>
      </x:c>
      <x:c r="S44" s="123" t="str">
        <x:f>IF(D44="","",IF(COUNTIFS('KONTAKTE'!$A$7:$A$306,A44,'KONTAKTE'!$B$7:$B$306,D44)&lt;&gt;1,"",IFERROR(INDEX('KONTAKTE'!$Z$7:$Z$306,SUMIFS('KONTAKTE'!$AF$7:$AF$306,'KONTAKTE'!$A$7:$A$306,A44,'KONTAKTE'!$B$7:$B$306,D44)),"")))</x:f>
      </x:c>
      <x:c r="T44" s="123" t="str">
        <x:f>IF(D44="","",IF(COUNTIFS('KONTAKTE'!$A$7:$A$306,A44,'KONTAKTE'!$B$7:$B$306,D44)&lt;&gt;1,"",IFERROR(INDEX('KONTAKTE'!$AA$7:$AA$306,SUMIFS('KONTAKTE'!$AF$7:$AF$306,'KONTAKTE'!$A$7:$A$306,A44,'KONTAKTE'!$B$7:$B$306,D44)),"")))</x:f>
      </x:c>
      <x:c r="U44" s="131" t="str">
        <x:f>IF(OR(D44="",F44="",Y44=""),"",IFERROR(INT(F44-Y44),""))</x:f>
      </x:c>
      <x:c r="V44" s="123" t="str">
        <x:f>IF(C44="","",IF(COUNTIFS('KONTAKTE'!$A$7:$A$306,A44,'KONTAKTE'!$B$7:$B$306,D44)=0,"Lead-ID fehlt",IF(COUNTIFS('KONTAKTE'!$A$7:$A$306,A44,'KONTAKTE'!$B$7:$B$306,D44)&gt;1,"Lead-ID doppelt",IF(AND(G44="customer_won",E44=""),"Deal-ID fehlt",IF(AND(B44="Ja",G44="qualified_lead",D44&lt;&gt;"",COUNTIFS($A$7:$A$406,A44,$B$7:$B$406,"Ja",$D$7:$D$406,D44,$G$7:$G$406,"qualified_lead")&gt;1),"Duplikat prüfen",IF(AND(B44="Ja",G44="customer_won",E44&lt;&gt;"",COUNTIFS($A$7:$A$406,A44,$B$7:$B$406,"Ja",$E$7:$E$406,E44,$G$7:$G$406,"customer_won")&gt;1),"Duplikat prüfen",IF(U44&lt;0,"Datum prüfen",IF(AND(OR(G44="customer_won",G44="revenue_recorded"),OR(J44="",K44="Nicht zutreffend")),"Wert prüfen",IF(AND(G44="customer_lost",COUNTIFS($A$7:$A$406,A44,$D$7:$D$406,D44,$G$7:$G$406,"qualified_lead",$F$7:$F$406,"&lt;="&amp;F44,$B$7:$B$406,"Ja")=0),"Qualifikation fehlt","Bereit")))))))))</x:f>
      </x:c>
      <x:c r="W44" s="123" t="n">
        <x:f>IF(AND(B44="Ja",G44="qualified_lead",D44&lt;&gt;""),IF(COUNTIFS($A$7:A44,A44,$B$7:B44,"Ja",$D$7:D44,D44,$G$7:G44,"qualified_lead")=1,1,0),0)</x:f>
        <x:v>0</x:v>
      </x:c>
      <x:c r="X44" s="123" t="n">
        <x:f>IF(AND(B44="Ja",G44="customer_won",E44&lt;&gt;""),IF(COUNTIFS($A$7:A44,A44,$B$7:B44,"Ja",$E$7:E44,E44,$G$7:G44,"customer_won")=1,1,0),0)</x:f>
        <x:v>0</x:v>
      </x:c>
      <x:c r="Y44" s="133" t="str">
        <x:f>IF(D44="","",IF(COUNTIFS('KONTAKTE'!$A$7:$A$306,A44,'KONTAKTE'!$B$7:$B$306,D44)&lt;&gt;1,"",IFERROR(INDEX('KONTAKTE'!$F$7:$F$306,SUMIFS('KONTAKTE'!$AF$7:$AF$306,'KONTAKTE'!$A$7:$A$306,A44,'KONTAKTE'!$B$7:$B$306,D44)),"")))</x:f>
      </x:c>
    </x:row>
    <x:row r="45" ht="22.5" customHeight="1">
      <x:c r="A45" s="61" t="str">
        <x:v>Eigene Daten</x:v>
      </x:c>
      <x:c r="B45" s="61" t="str">
        <x:v>Ja</x:v>
      </x:c>
      <x:c r="C45" s="58"/>
      <x:c r="D45" s="58"/>
      <x:c r="E45" s="58"/>
      <x:c r="F45" s="125"/>
      <x:c r="G45" s="58"/>
      <x:c r="H45" s="58"/>
      <x:c r="I45" s="58"/>
      <x:c r="J45" s="129"/>
      <x:c r="K45" s="58"/>
      <x:c r="L45" s="58"/>
      <x:c r="M45" s="58"/>
      <x:c r="N45" s="58"/>
      <x:c r="O45" s="58"/>
      <x:c r="P45" s="58"/>
      <x:c r="Q45" s="58"/>
      <x:c r="R45" s="127" t="str">
        <x:f>IF(D45="","",IF(COUNTIFS('KONTAKTE'!$A$7:$A$306,A45,'KONTAKTE'!$B$7:$B$306,D45)&lt;&gt;1,"",IFERROR(INDEX('KONTAKTE'!$AD$7:$AD$306,SUMIFS('KONTAKTE'!$AF$7:$AF$306,'KONTAKTE'!$A$7:$A$306,A45,'KONTAKTE'!$B$7:$B$306,D45)),"")))</x:f>
      </x:c>
      <x:c r="S45" s="123" t="str">
        <x:f>IF(D45="","",IF(COUNTIFS('KONTAKTE'!$A$7:$A$306,A45,'KONTAKTE'!$B$7:$B$306,D45)&lt;&gt;1,"",IFERROR(INDEX('KONTAKTE'!$Z$7:$Z$306,SUMIFS('KONTAKTE'!$AF$7:$AF$306,'KONTAKTE'!$A$7:$A$306,A45,'KONTAKTE'!$B$7:$B$306,D45)),"")))</x:f>
      </x:c>
      <x:c r="T45" s="123" t="str">
        <x:f>IF(D45="","",IF(COUNTIFS('KONTAKTE'!$A$7:$A$306,A45,'KONTAKTE'!$B$7:$B$306,D45)&lt;&gt;1,"",IFERROR(INDEX('KONTAKTE'!$AA$7:$AA$306,SUMIFS('KONTAKTE'!$AF$7:$AF$306,'KONTAKTE'!$A$7:$A$306,A45,'KONTAKTE'!$B$7:$B$306,D45)),"")))</x:f>
      </x:c>
      <x:c r="U45" s="131" t="str">
        <x:f>IF(OR(D45="",F45="",Y45=""),"",IFERROR(INT(F45-Y45),""))</x:f>
      </x:c>
      <x:c r="V45" s="123" t="str">
        <x:f>IF(C45="","",IF(COUNTIFS('KONTAKTE'!$A$7:$A$306,A45,'KONTAKTE'!$B$7:$B$306,D45)=0,"Lead-ID fehlt",IF(COUNTIFS('KONTAKTE'!$A$7:$A$306,A45,'KONTAKTE'!$B$7:$B$306,D45)&gt;1,"Lead-ID doppelt",IF(AND(G45="customer_won",E45=""),"Deal-ID fehlt",IF(AND(B45="Ja",G45="qualified_lead",D45&lt;&gt;"",COUNTIFS($A$7:$A$406,A45,$B$7:$B$406,"Ja",$D$7:$D$406,D45,$G$7:$G$406,"qualified_lead")&gt;1),"Duplikat prüfen",IF(AND(B45="Ja",G45="customer_won",E45&lt;&gt;"",COUNTIFS($A$7:$A$406,A45,$B$7:$B$406,"Ja",$E$7:$E$406,E45,$G$7:$G$406,"customer_won")&gt;1),"Duplikat prüfen",IF(U45&lt;0,"Datum prüfen",IF(AND(OR(G45="customer_won",G45="revenue_recorded"),OR(J45="",K45="Nicht zutreffend")),"Wert prüfen",IF(AND(G45="customer_lost",COUNTIFS($A$7:$A$406,A45,$D$7:$D$406,D45,$G$7:$G$406,"qualified_lead",$F$7:$F$406,"&lt;="&amp;F45,$B$7:$B$406,"Ja")=0),"Qualifikation fehlt","Bereit")))))))))</x:f>
      </x:c>
      <x:c r="W45" s="123" t="n">
        <x:f>IF(AND(B45="Ja",G45="qualified_lead",D45&lt;&gt;""),IF(COUNTIFS($A$7:A45,A45,$B$7:B45,"Ja",$D$7:D45,D45,$G$7:G45,"qualified_lead")=1,1,0),0)</x:f>
        <x:v>0</x:v>
      </x:c>
      <x:c r="X45" s="123" t="n">
        <x:f>IF(AND(B45="Ja",G45="customer_won",E45&lt;&gt;""),IF(COUNTIFS($A$7:A45,A45,$B$7:B45,"Ja",$E$7:E45,E45,$G$7:G45,"customer_won")=1,1,0),0)</x:f>
        <x:v>0</x:v>
      </x:c>
      <x:c r="Y45" s="133" t="str">
        <x:f>IF(D45="","",IF(COUNTIFS('KONTAKTE'!$A$7:$A$306,A45,'KONTAKTE'!$B$7:$B$306,D45)&lt;&gt;1,"",IFERROR(INDEX('KONTAKTE'!$F$7:$F$306,SUMIFS('KONTAKTE'!$AF$7:$AF$306,'KONTAKTE'!$A$7:$A$306,A45,'KONTAKTE'!$B$7:$B$306,D45)),"")))</x:f>
      </x:c>
    </x:row>
    <x:row r="46" ht="22.5" customHeight="1">
      <x:c r="A46" s="61" t="str">
        <x:v>Eigene Daten</x:v>
      </x:c>
      <x:c r="B46" s="61" t="str">
        <x:v>Ja</x:v>
      </x:c>
      <x:c r="C46" s="58"/>
      <x:c r="D46" s="58"/>
      <x:c r="E46" s="58"/>
      <x:c r="F46" s="125"/>
      <x:c r="G46" s="58"/>
      <x:c r="H46" s="58"/>
      <x:c r="I46" s="58"/>
      <x:c r="J46" s="129"/>
      <x:c r="K46" s="58"/>
      <x:c r="L46" s="58"/>
      <x:c r="M46" s="58"/>
      <x:c r="N46" s="58"/>
      <x:c r="O46" s="58"/>
      <x:c r="P46" s="58"/>
      <x:c r="Q46" s="58"/>
      <x:c r="R46" s="127" t="str">
        <x:f>IF(D46="","",IF(COUNTIFS('KONTAKTE'!$A$7:$A$306,A46,'KONTAKTE'!$B$7:$B$306,D46)&lt;&gt;1,"",IFERROR(INDEX('KONTAKTE'!$AD$7:$AD$306,SUMIFS('KONTAKTE'!$AF$7:$AF$306,'KONTAKTE'!$A$7:$A$306,A46,'KONTAKTE'!$B$7:$B$306,D46)),"")))</x:f>
      </x:c>
      <x:c r="S46" s="123" t="str">
        <x:f>IF(D46="","",IF(COUNTIFS('KONTAKTE'!$A$7:$A$306,A46,'KONTAKTE'!$B$7:$B$306,D46)&lt;&gt;1,"",IFERROR(INDEX('KONTAKTE'!$Z$7:$Z$306,SUMIFS('KONTAKTE'!$AF$7:$AF$306,'KONTAKTE'!$A$7:$A$306,A46,'KONTAKTE'!$B$7:$B$306,D46)),"")))</x:f>
      </x:c>
      <x:c r="T46" s="123" t="str">
        <x:f>IF(D46="","",IF(COUNTIFS('KONTAKTE'!$A$7:$A$306,A46,'KONTAKTE'!$B$7:$B$306,D46)&lt;&gt;1,"",IFERROR(INDEX('KONTAKTE'!$AA$7:$AA$306,SUMIFS('KONTAKTE'!$AF$7:$AF$306,'KONTAKTE'!$A$7:$A$306,A46,'KONTAKTE'!$B$7:$B$306,D46)),"")))</x:f>
      </x:c>
      <x:c r="U46" s="131" t="str">
        <x:f>IF(OR(D46="",F46="",Y46=""),"",IFERROR(INT(F46-Y46),""))</x:f>
      </x:c>
      <x:c r="V46" s="123" t="str">
        <x:f>IF(C46="","",IF(COUNTIFS('KONTAKTE'!$A$7:$A$306,A46,'KONTAKTE'!$B$7:$B$306,D46)=0,"Lead-ID fehlt",IF(COUNTIFS('KONTAKTE'!$A$7:$A$306,A46,'KONTAKTE'!$B$7:$B$306,D46)&gt;1,"Lead-ID doppelt",IF(AND(G46="customer_won",E46=""),"Deal-ID fehlt",IF(AND(B46="Ja",G46="qualified_lead",D46&lt;&gt;"",COUNTIFS($A$7:$A$406,A46,$B$7:$B$406,"Ja",$D$7:$D$406,D46,$G$7:$G$406,"qualified_lead")&gt;1),"Duplikat prüfen",IF(AND(B46="Ja",G46="customer_won",E46&lt;&gt;"",COUNTIFS($A$7:$A$406,A46,$B$7:$B$406,"Ja",$E$7:$E$406,E46,$G$7:$G$406,"customer_won")&gt;1),"Duplikat prüfen",IF(U46&lt;0,"Datum prüfen",IF(AND(OR(G46="customer_won",G46="revenue_recorded"),OR(J46="",K46="Nicht zutreffend")),"Wert prüfen",IF(AND(G46="customer_lost",COUNTIFS($A$7:$A$406,A46,$D$7:$D$406,D46,$G$7:$G$406,"qualified_lead",$F$7:$F$406,"&lt;="&amp;F46,$B$7:$B$406,"Ja")=0),"Qualifikation fehlt","Bereit")))))))))</x:f>
      </x:c>
      <x:c r="W46" s="123" t="n">
        <x:f>IF(AND(B46="Ja",G46="qualified_lead",D46&lt;&gt;""),IF(COUNTIFS($A$7:A46,A46,$B$7:B46,"Ja",$D$7:D46,D46,$G$7:G46,"qualified_lead")=1,1,0),0)</x:f>
        <x:v>0</x:v>
      </x:c>
      <x:c r="X46" s="123" t="n">
        <x:f>IF(AND(B46="Ja",G46="customer_won",E46&lt;&gt;""),IF(COUNTIFS($A$7:A46,A46,$B$7:B46,"Ja",$E$7:E46,E46,$G$7:G46,"customer_won")=1,1,0),0)</x:f>
        <x:v>0</x:v>
      </x:c>
      <x:c r="Y46" s="133" t="str">
        <x:f>IF(D46="","",IF(COUNTIFS('KONTAKTE'!$A$7:$A$306,A46,'KONTAKTE'!$B$7:$B$306,D46)&lt;&gt;1,"",IFERROR(INDEX('KONTAKTE'!$F$7:$F$306,SUMIFS('KONTAKTE'!$AF$7:$AF$306,'KONTAKTE'!$A$7:$A$306,A46,'KONTAKTE'!$B$7:$B$306,D46)),"")))</x:f>
      </x:c>
    </x:row>
    <x:row r="47" ht="22.5" customHeight="1">
      <x:c r="A47" s="61" t="str">
        <x:v>Eigene Daten</x:v>
      </x:c>
      <x:c r="B47" s="61" t="str">
        <x:v>Ja</x:v>
      </x:c>
      <x:c r="C47" s="58"/>
      <x:c r="D47" s="58"/>
      <x:c r="E47" s="58"/>
      <x:c r="F47" s="125"/>
      <x:c r="G47" s="58"/>
      <x:c r="H47" s="58"/>
      <x:c r="I47" s="58"/>
      <x:c r="J47" s="129"/>
      <x:c r="K47" s="58"/>
      <x:c r="L47" s="58"/>
      <x:c r="M47" s="58"/>
      <x:c r="N47" s="58"/>
      <x:c r="O47" s="58"/>
      <x:c r="P47" s="58"/>
      <x:c r="Q47" s="58"/>
      <x:c r="R47" s="127" t="str">
        <x:f>IF(D47="","",IF(COUNTIFS('KONTAKTE'!$A$7:$A$306,A47,'KONTAKTE'!$B$7:$B$306,D47)&lt;&gt;1,"",IFERROR(INDEX('KONTAKTE'!$AD$7:$AD$306,SUMIFS('KONTAKTE'!$AF$7:$AF$306,'KONTAKTE'!$A$7:$A$306,A47,'KONTAKTE'!$B$7:$B$306,D47)),"")))</x:f>
      </x:c>
      <x:c r="S47" s="123" t="str">
        <x:f>IF(D47="","",IF(COUNTIFS('KONTAKTE'!$A$7:$A$306,A47,'KONTAKTE'!$B$7:$B$306,D47)&lt;&gt;1,"",IFERROR(INDEX('KONTAKTE'!$Z$7:$Z$306,SUMIFS('KONTAKTE'!$AF$7:$AF$306,'KONTAKTE'!$A$7:$A$306,A47,'KONTAKTE'!$B$7:$B$306,D47)),"")))</x:f>
      </x:c>
      <x:c r="T47" s="123" t="str">
        <x:f>IF(D47="","",IF(COUNTIFS('KONTAKTE'!$A$7:$A$306,A47,'KONTAKTE'!$B$7:$B$306,D47)&lt;&gt;1,"",IFERROR(INDEX('KONTAKTE'!$AA$7:$AA$306,SUMIFS('KONTAKTE'!$AF$7:$AF$306,'KONTAKTE'!$A$7:$A$306,A47,'KONTAKTE'!$B$7:$B$306,D47)),"")))</x:f>
      </x:c>
      <x:c r="U47" s="131" t="str">
        <x:f>IF(OR(D47="",F47="",Y47=""),"",IFERROR(INT(F47-Y47),""))</x:f>
      </x:c>
      <x:c r="V47" s="123" t="str">
        <x:f>IF(C47="","",IF(COUNTIFS('KONTAKTE'!$A$7:$A$306,A47,'KONTAKTE'!$B$7:$B$306,D47)=0,"Lead-ID fehlt",IF(COUNTIFS('KONTAKTE'!$A$7:$A$306,A47,'KONTAKTE'!$B$7:$B$306,D47)&gt;1,"Lead-ID doppelt",IF(AND(G47="customer_won",E47=""),"Deal-ID fehlt",IF(AND(B47="Ja",G47="qualified_lead",D47&lt;&gt;"",COUNTIFS($A$7:$A$406,A47,$B$7:$B$406,"Ja",$D$7:$D$406,D47,$G$7:$G$406,"qualified_lead")&gt;1),"Duplikat prüfen",IF(AND(B47="Ja",G47="customer_won",E47&lt;&gt;"",COUNTIFS($A$7:$A$406,A47,$B$7:$B$406,"Ja",$E$7:$E$406,E47,$G$7:$G$406,"customer_won")&gt;1),"Duplikat prüfen",IF(U47&lt;0,"Datum prüfen",IF(AND(OR(G47="customer_won",G47="revenue_recorded"),OR(J47="",K47="Nicht zutreffend")),"Wert prüfen",IF(AND(G47="customer_lost",COUNTIFS($A$7:$A$406,A47,$D$7:$D$406,D47,$G$7:$G$406,"qualified_lead",$F$7:$F$406,"&lt;="&amp;F47,$B$7:$B$406,"Ja")=0),"Qualifikation fehlt","Bereit")))))))))</x:f>
      </x:c>
      <x:c r="W47" s="123" t="n">
        <x:f>IF(AND(B47="Ja",G47="qualified_lead",D47&lt;&gt;""),IF(COUNTIFS($A$7:A47,A47,$B$7:B47,"Ja",$D$7:D47,D47,$G$7:G47,"qualified_lead")=1,1,0),0)</x:f>
        <x:v>0</x:v>
      </x:c>
      <x:c r="X47" s="123" t="n">
        <x:f>IF(AND(B47="Ja",G47="customer_won",E47&lt;&gt;""),IF(COUNTIFS($A$7:A47,A47,$B$7:B47,"Ja",$E$7:E47,E47,$G$7:G47,"customer_won")=1,1,0),0)</x:f>
        <x:v>0</x:v>
      </x:c>
      <x:c r="Y47" s="133" t="str">
        <x:f>IF(D47="","",IF(COUNTIFS('KONTAKTE'!$A$7:$A$306,A47,'KONTAKTE'!$B$7:$B$306,D47)&lt;&gt;1,"",IFERROR(INDEX('KONTAKTE'!$F$7:$F$306,SUMIFS('KONTAKTE'!$AF$7:$AF$306,'KONTAKTE'!$A$7:$A$306,A47,'KONTAKTE'!$B$7:$B$306,D47)),"")))</x:f>
      </x:c>
    </x:row>
    <x:row r="48" ht="22.5" customHeight="1">
      <x:c r="A48" s="61" t="str">
        <x:v>Eigene Daten</x:v>
      </x:c>
      <x:c r="B48" s="61" t="str">
        <x:v>Ja</x:v>
      </x:c>
      <x:c r="C48" s="58"/>
      <x:c r="D48" s="58"/>
      <x:c r="E48" s="58"/>
      <x:c r="F48" s="125"/>
      <x:c r="G48" s="58"/>
      <x:c r="H48" s="58"/>
      <x:c r="I48" s="58"/>
      <x:c r="J48" s="129"/>
      <x:c r="K48" s="58"/>
      <x:c r="L48" s="58"/>
      <x:c r="M48" s="58"/>
      <x:c r="N48" s="58"/>
      <x:c r="O48" s="58"/>
      <x:c r="P48" s="58"/>
      <x:c r="Q48" s="58"/>
      <x:c r="R48" s="127" t="str">
        <x:f>IF(D48="","",IF(COUNTIFS('KONTAKTE'!$A$7:$A$306,A48,'KONTAKTE'!$B$7:$B$306,D48)&lt;&gt;1,"",IFERROR(INDEX('KONTAKTE'!$AD$7:$AD$306,SUMIFS('KONTAKTE'!$AF$7:$AF$306,'KONTAKTE'!$A$7:$A$306,A48,'KONTAKTE'!$B$7:$B$306,D48)),"")))</x:f>
      </x:c>
      <x:c r="S48" s="123" t="str">
        <x:f>IF(D48="","",IF(COUNTIFS('KONTAKTE'!$A$7:$A$306,A48,'KONTAKTE'!$B$7:$B$306,D48)&lt;&gt;1,"",IFERROR(INDEX('KONTAKTE'!$Z$7:$Z$306,SUMIFS('KONTAKTE'!$AF$7:$AF$306,'KONTAKTE'!$A$7:$A$306,A48,'KONTAKTE'!$B$7:$B$306,D48)),"")))</x:f>
      </x:c>
      <x:c r="T48" s="123" t="str">
        <x:f>IF(D48="","",IF(COUNTIFS('KONTAKTE'!$A$7:$A$306,A48,'KONTAKTE'!$B$7:$B$306,D48)&lt;&gt;1,"",IFERROR(INDEX('KONTAKTE'!$AA$7:$AA$306,SUMIFS('KONTAKTE'!$AF$7:$AF$306,'KONTAKTE'!$A$7:$A$306,A48,'KONTAKTE'!$B$7:$B$306,D48)),"")))</x:f>
      </x:c>
      <x:c r="U48" s="131" t="str">
        <x:f>IF(OR(D48="",F48="",Y48=""),"",IFERROR(INT(F48-Y48),""))</x:f>
      </x:c>
      <x:c r="V48" s="123" t="str">
        <x:f>IF(C48="","",IF(COUNTIFS('KONTAKTE'!$A$7:$A$306,A48,'KONTAKTE'!$B$7:$B$306,D48)=0,"Lead-ID fehlt",IF(COUNTIFS('KONTAKTE'!$A$7:$A$306,A48,'KONTAKTE'!$B$7:$B$306,D48)&gt;1,"Lead-ID doppelt",IF(AND(G48="customer_won",E48=""),"Deal-ID fehlt",IF(AND(B48="Ja",G48="qualified_lead",D48&lt;&gt;"",COUNTIFS($A$7:$A$406,A48,$B$7:$B$406,"Ja",$D$7:$D$406,D48,$G$7:$G$406,"qualified_lead")&gt;1),"Duplikat prüfen",IF(AND(B48="Ja",G48="customer_won",E48&lt;&gt;"",COUNTIFS($A$7:$A$406,A48,$B$7:$B$406,"Ja",$E$7:$E$406,E48,$G$7:$G$406,"customer_won")&gt;1),"Duplikat prüfen",IF(U48&lt;0,"Datum prüfen",IF(AND(OR(G48="customer_won",G48="revenue_recorded"),OR(J48="",K48="Nicht zutreffend")),"Wert prüfen",IF(AND(G48="customer_lost",COUNTIFS($A$7:$A$406,A48,$D$7:$D$406,D48,$G$7:$G$406,"qualified_lead",$F$7:$F$406,"&lt;="&amp;F48,$B$7:$B$406,"Ja")=0),"Qualifikation fehlt","Bereit")))))))))</x:f>
      </x:c>
      <x:c r="W48" s="123" t="n">
        <x:f>IF(AND(B48="Ja",G48="qualified_lead",D48&lt;&gt;""),IF(COUNTIFS($A$7:A48,A48,$B$7:B48,"Ja",$D$7:D48,D48,$G$7:G48,"qualified_lead")=1,1,0),0)</x:f>
        <x:v>0</x:v>
      </x:c>
      <x:c r="X48" s="123" t="n">
        <x:f>IF(AND(B48="Ja",G48="customer_won",E48&lt;&gt;""),IF(COUNTIFS($A$7:A48,A48,$B$7:B48,"Ja",$E$7:E48,E48,$G$7:G48,"customer_won")=1,1,0),0)</x:f>
        <x:v>0</x:v>
      </x:c>
      <x:c r="Y48" s="133" t="str">
        <x:f>IF(D48="","",IF(COUNTIFS('KONTAKTE'!$A$7:$A$306,A48,'KONTAKTE'!$B$7:$B$306,D48)&lt;&gt;1,"",IFERROR(INDEX('KONTAKTE'!$F$7:$F$306,SUMIFS('KONTAKTE'!$AF$7:$AF$306,'KONTAKTE'!$A$7:$A$306,A48,'KONTAKTE'!$B$7:$B$306,D48)),"")))</x:f>
      </x:c>
    </x:row>
    <x:row r="49" ht="22.5" customHeight="1">
      <x:c r="A49" s="61" t="str">
        <x:v>Eigene Daten</x:v>
      </x:c>
      <x:c r="B49" s="61" t="str">
        <x:v>Ja</x:v>
      </x:c>
      <x:c r="C49" s="58"/>
      <x:c r="D49" s="58"/>
      <x:c r="E49" s="58"/>
      <x:c r="F49" s="125"/>
      <x:c r="G49" s="58"/>
      <x:c r="H49" s="58"/>
      <x:c r="I49" s="58"/>
      <x:c r="J49" s="129"/>
      <x:c r="K49" s="58"/>
      <x:c r="L49" s="58"/>
      <x:c r="M49" s="58"/>
      <x:c r="N49" s="58"/>
      <x:c r="O49" s="58"/>
      <x:c r="P49" s="58"/>
      <x:c r="Q49" s="58"/>
      <x:c r="R49" s="127" t="str">
        <x:f>IF(D49="","",IF(COUNTIFS('KONTAKTE'!$A$7:$A$306,A49,'KONTAKTE'!$B$7:$B$306,D49)&lt;&gt;1,"",IFERROR(INDEX('KONTAKTE'!$AD$7:$AD$306,SUMIFS('KONTAKTE'!$AF$7:$AF$306,'KONTAKTE'!$A$7:$A$306,A49,'KONTAKTE'!$B$7:$B$306,D49)),"")))</x:f>
      </x:c>
      <x:c r="S49" s="123" t="str">
        <x:f>IF(D49="","",IF(COUNTIFS('KONTAKTE'!$A$7:$A$306,A49,'KONTAKTE'!$B$7:$B$306,D49)&lt;&gt;1,"",IFERROR(INDEX('KONTAKTE'!$Z$7:$Z$306,SUMIFS('KONTAKTE'!$AF$7:$AF$306,'KONTAKTE'!$A$7:$A$306,A49,'KONTAKTE'!$B$7:$B$306,D49)),"")))</x:f>
      </x:c>
      <x:c r="T49" s="123" t="str">
        <x:f>IF(D49="","",IF(COUNTIFS('KONTAKTE'!$A$7:$A$306,A49,'KONTAKTE'!$B$7:$B$306,D49)&lt;&gt;1,"",IFERROR(INDEX('KONTAKTE'!$AA$7:$AA$306,SUMIFS('KONTAKTE'!$AF$7:$AF$306,'KONTAKTE'!$A$7:$A$306,A49,'KONTAKTE'!$B$7:$B$306,D49)),"")))</x:f>
      </x:c>
      <x:c r="U49" s="131" t="str">
        <x:f>IF(OR(D49="",F49="",Y49=""),"",IFERROR(INT(F49-Y49),""))</x:f>
      </x:c>
      <x:c r="V49" s="123" t="str">
        <x:f>IF(C49="","",IF(COUNTIFS('KONTAKTE'!$A$7:$A$306,A49,'KONTAKTE'!$B$7:$B$306,D49)=0,"Lead-ID fehlt",IF(COUNTIFS('KONTAKTE'!$A$7:$A$306,A49,'KONTAKTE'!$B$7:$B$306,D49)&gt;1,"Lead-ID doppelt",IF(AND(G49="customer_won",E49=""),"Deal-ID fehlt",IF(AND(B49="Ja",G49="qualified_lead",D49&lt;&gt;"",COUNTIFS($A$7:$A$406,A49,$B$7:$B$406,"Ja",$D$7:$D$406,D49,$G$7:$G$406,"qualified_lead")&gt;1),"Duplikat prüfen",IF(AND(B49="Ja",G49="customer_won",E49&lt;&gt;"",COUNTIFS($A$7:$A$406,A49,$B$7:$B$406,"Ja",$E$7:$E$406,E49,$G$7:$G$406,"customer_won")&gt;1),"Duplikat prüfen",IF(U49&lt;0,"Datum prüfen",IF(AND(OR(G49="customer_won",G49="revenue_recorded"),OR(J49="",K49="Nicht zutreffend")),"Wert prüfen",IF(AND(G49="customer_lost",COUNTIFS($A$7:$A$406,A49,$D$7:$D$406,D49,$G$7:$G$406,"qualified_lead",$F$7:$F$406,"&lt;="&amp;F49,$B$7:$B$406,"Ja")=0),"Qualifikation fehlt","Bereit")))))))))</x:f>
      </x:c>
      <x:c r="W49" s="123" t="n">
        <x:f>IF(AND(B49="Ja",G49="qualified_lead",D49&lt;&gt;""),IF(COUNTIFS($A$7:A49,A49,$B$7:B49,"Ja",$D$7:D49,D49,$G$7:G49,"qualified_lead")=1,1,0),0)</x:f>
        <x:v>0</x:v>
      </x:c>
      <x:c r="X49" s="123" t="n">
        <x:f>IF(AND(B49="Ja",G49="customer_won",E49&lt;&gt;""),IF(COUNTIFS($A$7:A49,A49,$B$7:B49,"Ja",$E$7:E49,E49,$G$7:G49,"customer_won")=1,1,0),0)</x:f>
        <x:v>0</x:v>
      </x:c>
      <x:c r="Y49" s="133" t="str">
        <x:f>IF(D49="","",IF(COUNTIFS('KONTAKTE'!$A$7:$A$306,A49,'KONTAKTE'!$B$7:$B$306,D49)&lt;&gt;1,"",IFERROR(INDEX('KONTAKTE'!$F$7:$F$306,SUMIFS('KONTAKTE'!$AF$7:$AF$306,'KONTAKTE'!$A$7:$A$306,A49,'KONTAKTE'!$B$7:$B$306,D49)),"")))</x:f>
      </x:c>
    </x:row>
    <x:row r="50" ht="22.5" customHeight="1">
      <x:c r="A50" s="61" t="str">
        <x:v>Eigene Daten</x:v>
      </x:c>
      <x:c r="B50" s="61" t="str">
        <x:v>Ja</x:v>
      </x:c>
      <x:c r="C50" s="58"/>
      <x:c r="D50" s="58"/>
      <x:c r="E50" s="58"/>
      <x:c r="F50" s="125"/>
      <x:c r="G50" s="58"/>
      <x:c r="H50" s="58"/>
      <x:c r="I50" s="58"/>
      <x:c r="J50" s="129"/>
      <x:c r="K50" s="58"/>
      <x:c r="L50" s="58"/>
      <x:c r="M50" s="58"/>
      <x:c r="N50" s="58"/>
      <x:c r="O50" s="58"/>
      <x:c r="P50" s="58"/>
      <x:c r="Q50" s="58"/>
      <x:c r="R50" s="127" t="str">
        <x:f>IF(D50="","",IF(COUNTIFS('KONTAKTE'!$A$7:$A$306,A50,'KONTAKTE'!$B$7:$B$306,D50)&lt;&gt;1,"",IFERROR(INDEX('KONTAKTE'!$AD$7:$AD$306,SUMIFS('KONTAKTE'!$AF$7:$AF$306,'KONTAKTE'!$A$7:$A$306,A50,'KONTAKTE'!$B$7:$B$306,D50)),"")))</x:f>
      </x:c>
      <x:c r="S50" s="123" t="str">
        <x:f>IF(D50="","",IF(COUNTIFS('KONTAKTE'!$A$7:$A$306,A50,'KONTAKTE'!$B$7:$B$306,D50)&lt;&gt;1,"",IFERROR(INDEX('KONTAKTE'!$Z$7:$Z$306,SUMIFS('KONTAKTE'!$AF$7:$AF$306,'KONTAKTE'!$A$7:$A$306,A50,'KONTAKTE'!$B$7:$B$306,D50)),"")))</x:f>
      </x:c>
      <x:c r="T50" s="123" t="str">
        <x:f>IF(D50="","",IF(COUNTIFS('KONTAKTE'!$A$7:$A$306,A50,'KONTAKTE'!$B$7:$B$306,D50)&lt;&gt;1,"",IFERROR(INDEX('KONTAKTE'!$AA$7:$AA$306,SUMIFS('KONTAKTE'!$AF$7:$AF$306,'KONTAKTE'!$A$7:$A$306,A50,'KONTAKTE'!$B$7:$B$306,D50)),"")))</x:f>
      </x:c>
      <x:c r="U50" s="131" t="str">
        <x:f>IF(OR(D50="",F50="",Y50=""),"",IFERROR(INT(F50-Y50),""))</x:f>
      </x:c>
      <x:c r="V50" s="123" t="str">
        <x:f>IF(C50="","",IF(COUNTIFS('KONTAKTE'!$A$7:$A$306,A50,'KONTAKTE'!$B$7:$B$306,D50)=0,"Lead-ID fehlt",IF(COUNTIFS('KONTAKTE'!$A$7:$A$306,A50,'KONTAKTE'!$B$7:$B$306,D50)&gt;1,"Lead-ID doppelt",IF(AND(G50="customer_won",E50=""),"Deal-ID fehlt",IF(AND(B50="Ja",G50="qualified_lead",D50&lt;&gt;"",COUNTIFS($A$7:$A$406,A50,$B$7:$B$406,"Ja",$D$7:$D$406,D50,$G$7:$G$406,"qualified_lead")&gt;1),"Duplikat prüfen",IF(AND(B50="Ja",G50="customer_won",E50&lt;&gt;"",COUNTIFS($A$7:$A$406,A50,$B$7:$B$406,"Ja",$E$7:$E$406,E50,$G$7:$G$406,"customer_won")&gt;1),"Duplikat prüfen",IF(U50&lt;0,"Datum prüfen",IF(AND(OR(G50="customer_won",G50="revenue_recorded"),OR(J50="",K50="Nicht zutreffend")),"Wert prüfen",IF(AND(G50="customer_lost",COUNTIFS($A$7:$A$406,A50,$D$7:$D$406,D50,$G$7:$G$406,"qualified_lead",$F$7:$F$406,"&lt;="&amp;F50,$B$7:$B$406,"Ja")=0),"Qualifikation fehlt","Bereit")))))))))</x:f>
      </x:c>
      <x:c r="W50" s="123" t="n">
        <x:f>IF(AND(B50="Ja",G50="qualified_lead",D50&lt;&gt;""),IF(COUNTIFS($A$7:A50,A50,$B$7:B50,"Ja",$D$7:D50,D50,$G$7:G50,"qualified_lead")=1,1,0),0)</x:f>
        <x:v>0</x:v>
      </x:c>
      <x:c r="X50" s="123" t="n">
        <x:f>IF(AND(B50="Ja",G50="customer_won",E50&lt;&gt;""),IF(COUNTIFS($A$7:A50,A50,$B$7:B50,"Ja",$E$7:E50,E50,$G$7:G50,"customer_won")=1,1,0),0)</x:f>
        <x:v>0</x:v>
      </x:c>
      <x:c r="Y50" s="133" t="str">
        <x:f>IF(D50="","",IF(COUNTIFS('KONTAKTE'!$A$7:$A$306,A50,'KONTAKTE'!$B$7:$B$306,D50)&lt;&gt;1,"",IFERROR(INDEX('KONTAKTE'!$F$7:$F$306,SUMIFS('KONTAKTE'!$AF$7:$AF$306,'KONTAKTE'!$A$7:$A$306,A50,'KONTAKTE'!$B$7:$B$306,D50)),"")))</x:f>
      </x:c>
    </x:row>
    <x:row r="51" ht="22.5" customHeight="1">
      <x:c r="A51" s="61" t="str">
        <x:v>Eigene Daten</x:v>
      </x:c>
      <x:c r="B51" s="61" t="str">
        <x:v>Ja</x:v>
      </x:c>
      <x:c r="C51" s="58"/>
      <x:c r="D51" s="58"/>
      <x:c r="E51" s="58"/>
      <x:c r="F51" s="125"/>
      <x:c r="G51" s="58"/>
      <x:c r="H51" s="58"/>
      <x:c r="I51" s="58"/>
      <x:c r="J51" s="129"/>
      <x:c r="K51" s="58"/>
      <x:c r="L51" s="58"/>
      <x:c r="M51" s="58"/>
      <x:c r="N51" s="58"/>
      <x:c r="O51" s="58"/>
      <x:c r="P51" s="58"/>
      <x:c r="Q51" s="58"/>
      <x:c r="R51" s="127" t="str">
        <x:f>IF(D51="","",IF(COUNTIFS('KONTAKTE'!$A$7:$A$306,A51,'KONTAKTE'!$B$7:$B$306,D51)&lt;&gt;1,"",IFERROR(INDEX('KONTAKTE'!$AD$7:$AD$306,SUMIFS('KONTAKTE'!$AF$7:$AF$306,'KONTAKTE'!$A$7:$A$306,A51,'KONTAKTE'!$B$7:$B$306,D51)),"")))</x:f>
      </x:c>
      <x:c r="S51" s="123" t="str">
        <x:f>IF(D51="","",IF(COUNTIFS('KONTAKTE'!$A$7:$A$306,A51,'KONTAKTE'!$B$7:$B$306,D51)&lt;&gt;1,"",IFERROR(INDEX('KONTAKTE'!$Z$7:$Z$306,SUMIFS('KONTAKTE'!$AF$7:$AF$306,'KONTAKTE'!$A$7:$A$306,A51,'KONTAKTE'!$B$7:$B$306,D51)),"")))</x:f>
      </x:c>
      <x:c r="T51" s="123" t="str">
        <x:f>IF(D51="","",IF(COUNTIFS('KONTAKTE'!$A$7:$A$306,A51,'KONTAKTE'!$B$7:$B$306,D51)&lt;&gt;1,"",IFERROR(INDEX('KONTAKTE'!$AA$7:$AA$306,SUMIFS('KONTAKTE'!$AF$7:$AF$306,'KONTAKTE'!$A$7:$A$306,A51,'KONTAKTE'!$B$7:$B$306,D51)),"")))</x:f>
      </x:c>
      <x:c r="U51" s="131" t="str">
        <x:f>IF(OR(D51="",F51="",Y51=""),"",IFERROR(INT(F51-Y51),""))</x:f>
      </x:c>
      <x:c r="V51" s="123" t="str">
        <x:f>IF(C51="","",IF(COUNTIFS('KONTAKTE'!$A$7:$A$306,A51,'KONTAKTE'!$B$7:$B$306,D51)=0,"Lead-ID fehlt",IF(COUNTIFS('KONTAKTE'!$A$7:$A$306,A51,'KONTAKTE'!$B$7:$B$306,D51)&gt;1,"Lead-ID doppelt",IF(AND(G51="customer_won",E51=""),"Deal-ID fehlt",IF(AND(B51="Ja",G51="qualified_lead",D51&lt;&gt;"",COUNTIFS($A$7:$A$406,A51,$B$7:$B$406,"Ja",$D$7:$D$406,D51,$G$7:$G$406,"qualified_lead")&gt;1),"Duplikat prüfen",IF(AND(B51="Ja",G51="customer_won",E51&lt;&gt;"",COUNTIFS($A$7:$A$406,A51,$B$7:$B$406,"Ja",$E$7:$E$406,E51,$G$7:$G$406,"customer_won")&gt;1),"Duplikat prüfen",IF(U51&lt;0,"Datum prüfen",IF(AND(OR(G51="customer_won",G51="revenue_recorded"),OR(J51="",K51="Nicht zutreffend")),"Wert prüfen",IF(AND(G51="customer_lost",COUNTIFS($A$7:$A$406,A51,$D$7:$D$406,D51,$G$7:$G$406,"qualified_lead",$F$7:$F$406,"&lt;="&amp;F51,$B$7:$B$406,"Ja")=0),"Qualifikation fehlt","Bereit")))))))))</x:f>
      </x:c>
      <x:c r="W51" s="123" t="n">
        <x:f>IF(AND(B51="Ja",G51="qualified_lead",D51&lt;&gt;""),IF(COUNTIFS($A$7:A51,A51,$B$7:B51,"Ja",$D$7:D51,D51,$G$7:G51,"qualified_lead")=1,1,0),0)</x:f>
        <x:v>0</x:v>
      </x:c>
      <x:c r="X51" s="123" t="n">
        <x:f>IF(AND(B51="Ja",G51="customer_won",E51&lt;&gt;""),IF(COUNTIFS($A$7:A51,A51,$B$7:B51,"Ja",$E$7:E51,E51,$G$7:G51,"customer_won")=1,1,0),0)</x:f>
        <x:v>0</x:v>
      </x:c>
      <x:c r="Y51" s="133" t="str">
        <x:f>IF(D51="","",IF(COUNTIFS('KONTAKTE'!$A$7:$A$306,A51,'KONTAKTE'!$B$7:$B$306,D51)&lt;&gt;1,"",IFERROR(INDEX('KONTAKTE'!$F$7:$F$306,SUMIFS('KONTAKTE'!$AF$7:$AF$306,'KONTAKTE'!$A$7:$A$306,A51,'KONTAKTE'!$B$7:$B$306,D51)),"")))</x:f>
      </x:c>
    </x:row>
    <x:row r="52" ht="22.5" customHeight="1">
      <x:c r="A52" s="61" t="str">
        <x:v>Eigene Daten</x:v>
      </x:c>
      <x:c r="B52" s="61" t="str">
        <x:v>Ja</x:v>
      </x:c>
      <x:c r="C52" s="58"/>
      <x:c r="D52" s="58"/>
      <x:c r="E52" s="58"/>
      <x:c r="F52" s="125"/>
      <x:c r="G52" s="58"/>
      <x:c r="H52" s="58"/>
      <x:c r="I52" s="58"/>
      <x:c r="J52" s="129"/>
      <x:c r="K52" s="58"/>
      <x:c r="L52" s="58"/>
      <x:c r="M52" s="58"/>
      <x:c r="N52" s="58"/>
      <x:c r="O52" s="58"/>
      <x:c r="P52" s="58"/>
      <x:c r="Q52" s="58"/>
      <x:c r="R52" s="127" t="str">
        <x:f>IF(D52="","",IF(COUNTIFS('KONTAKTE'!$A$7:$A$306,A52,'KONTAKTE'!$B$7:$B$306,D52)&lt;&gt;1,"",IFERROR(INDEX('KONTAKTE'!$AD$7:$AD$306,SUMIFS('KONTAKTE'!$AF$7:$AF$306,'KONTAKTE'!$A$7:$A$306,A52,'KONTAKTE'!$B$7:$B$306,D52)),"")))</x:f>
      </x:c>
      <x:c r="S52" s="123" t="str">
        <x:f>IF(D52="","",IF(COUNTIFS('KONTAKTE'!$A$7:$A$306,A52,'KONTAKTE'!$B$7:$B$306,D52)&lt;&gt;1,"",IFERROR(INDEX('KONTAKTE'!$Z$7:$Z$306,SUMIFS('KONTAKTE'!$AF$7:$AF$306,'KONTAKTE'!$A$7:$A$306,A52,'KONTAKTE'!$B$7:$B$306,D52)),"")))</x:f>
      </x:c>
      <x:c r="T52" s="123" t="str">
        <x:f>IF(D52="","",IF(COUNTIFS('KONTAKTE'!$A$7:$A$306,A52,'KONTAKTE'!$B$7:$B$306,D52)&lt;&gt;1,"",IFERROR(INDEX('KONTAKTE'!$AA$7:$AA$306,SUMIFS('KONTAKTE'!$AF$7:$AF$306,'KONTAKTE'!$A$7:$A$306,A52,'KONTAKTE'!$B$7:$B$306,D52)),"")))</x:f>
      </x:c>
      <x:c r="U52" s="131" t="str">
        <x:f>IF(OR(D52="",F52="",Y52=""),"",IFERROR(INT(F52-Y52),""))</x:f>
      </x:c>
      <x:c r="V52" s="123" t="str">
        <x:f>IF(C52="","",IF(COUNTIFS('KONTAKTE'!$A$7:$A$306,A52,'KONTAKTE'!$B$7:$B$306,D52)=0,"Lead-ID fehlt",IF(COUNTIFS('KONTAKTE'!$A$7:$A$306,A52,'KONTAKTE'!$B$7:$B$306,D52)&gt;1,"Lead-ID doppelt",IF(AND(G52="customer_won",E52=""),"Deal-ID fehlt",IF(AND(B52="Ja",G52="qualified_lead",D52&lt;&gt;"",COUNTIFS($A$7:$A$406,A52,$B$7:$B$406,"Ja",$D$7:$D$406,D52,$G$7:$G$406,"qualified_lead")&gt;1),"Duplikat prüfen",IF(AND(B52="Ja",G52="customer_won",E52&lt;&gt;"",COUNTIFS($A$7:$A$406,A52,$B$7:$B$406,"Ja",$E$7:$E$406,E52,$G$7:$G$406,"customer_won")&gt;1),"Duplikat prüfen",IF(U52&lt;0,"Datum prüfen",IF(AND(OR(G52="customer_won",G52="revenue_recorded"),OR(J52="",K52="Nicht zutreffend")),"Wert prüfen",IF(AND(G52="customer_lost",COUNTIFS($A$7:$A$406,A52,$D$7:$D$406,D52,$G$7:$G$406,"qualified_lead",$F$7:$F$406,"&lt;="&amp;F52,$B$7:$B$406,"Ja")=0),"Qualifikation fehlt","Bereit")))))))))</x:f>
      </x:c>
      <x:c r="W52" s="123" t="n">
        <x:f>IF(AND(B52="Ja",G52="qualified_lead",D52&lt;&gt;""),IF(COUNTIFS($A$7:A52,A52,$B$7:B52,"Ja",$D$7:D52,D52,$G$7:G52,"qualified_lead")=1,1,0),0)</x:f>
        <x:v>0</x:v>
      </x:c>
      <x:c r="X52" s="123" t="n">
        <x:f>IF(AND(B52="Ja",G52="customer_won",E52&lt;&gt;""),IF(COUNTIFS($A$7:A52,A52,$B$7:B52,"Ja",$E$7:E52,E52,$G$7:G52,"customer_won")=1,1,0),0)</x:f>
        <x:v>0</x:v>
      </x:c>
      <x:c r="Y52" s="133" t="str">
        <x:f>IF(D52="","",IF(COUNTIFS('KONTAKTE'!$A$7:$A$306,A52,'KONTAKTE'!$B$7:$B$306,D52)&lt;&gt;1,"",IFERROR(INDEX('KONTAKTE'!$F$7:$F$306,SUMIFS('KONTAKTE'!$AF$7:$AF$306,'KONTAKTE'!$A$7:$A$306,A52,'KONTAKTE'!$B$7:$B$306,D52)),"")))</x:f>
      </x:c>
    </x:row>
    <x:row r="53" ht="22.5" customHeight="1">
      <x:c r="A53" s="61" t="str">
        <x:v>Eigene Daten</x:v>
      </x:c>
      <x:c r="B53" s="61" t="str">
        <x:v>Ja</x:v>
      </x:c>
      <x:c r="C53" s="58"/>
      <x:c r="D53" s="58"/>
      <x:c r="E53" s="58"/>
      <x:c r="F53" s="125"/>
      <x:c r="G53" s="58"/>
      <x:c r="H53" s="58"/>
      <x:c r="I53" s="58"/>
      <x:c r="J53" s="129"/>
      <x:c r="K53" s="58"/>
      <x:c r="L53" s="58"/>
      <x:c r="M53" s="58"/>
      <x:c r="N53" s="58"/>
      <x:c r="O53" s="58"/>
      <x:c r="P53" s="58"/>
      <x:c r="Q53" s="58"/>
      <x:c r="R53" s="127" t="str">
        <x:f>IF(D53="","",IF(COUNTIFS('KONTAKTE'!$A$7:$A$306,A53,'KONTAKTE'!$B$7:$B$306,D53)&lt;&gt;1,"",IFERROR(INDEX('KONTAKTE'!$AD$7:$AD$306,SUMIFS('KONTAKTE'!$AF$7:$AF$306,'KONTAKTE'!$A$7:$A$306,A53,'KONTAKTE'!$B$7:$B$306,D53)),"")))</x:f>
      </x:c>
      <x:c r="S53" s="123" t="str">
        <x:f>IF(D53="","",IF(COUNTIFS('KONTAKTE'!$A$7:$A$306,A53,'KONTAKTE'!$B$7:$B$306,D53)&lt;&gt;1,"",IFERROR(INDEX('KONTAKTE'!$Z$7:$Z$306,SUMIFS('KONTAKTE'!$AF$7:$AF$306,'KONTAKTE'!$A$7:$A$306,A53,'KONTAKTE'!$B$7:$B$306,D53)),"")))</x:f>
      </x:c>
      <x:c r="T53" s="123" t="str">
        <x:f>IF(D53="","",IF(COUNTIFS('KONTAKTE'!$A$7:$A$306,A53,'KONTAKTE'!$B$7:$B$306,D53)&lt;&gt;1,"",IFERROR(INDEX('KONTAKTE'!$AA$7:$AA$306,SUMIFS('KONTAKTE'!$AF$7:$AF$306,'KONTAKTE'!$A$7:$A$306,A53,'KONTAKTE'!$B$7:$B$306,D53)),"")))</x:f>
      </x:c>
      <x:c r="U53" s="131" t="str">
        <x:f>IF(OR(D53="",F53="",Y53=""),"",IFERROR(INT(F53-Y53),""))</x:f>
      </x:c>
      <x:c r="V53" s="123" t="str">
        <x:f>IF(C53="","",IF(COUNTIFS('KONTAKTE'!$A$7:$A$306,A53,'KONTAKTE'!$B$7:$B$306,D53)=0,"Lead-ID fehlt",IF(COUNTIFS('KONTAKTE'!$A$7:$A$306,A53,'KONTAKTE'!$B$7:$B$306,D53)&gt;1,"Lead-ID doppelt",IF(AND(G53="customer_won",E53=""),"Deal-ID fehlt",IF(AND(B53="Ja",G53="qualified_lead",D53&lt;&gt;"",COUNTIFS($A$7:$A$406,A53,$B$7:$B$406,"Ja",$D$7:$D$406,D53,$G$7:$G$406,"qualified_lead")&gt;1),"Duplikat prüfen",IF(AND(B53="Ja",G53="customer_won",E53&lt;&gt;"",COUNTIFS($A$7:$A$406,A53,$B$7:$B$406,"Ja",$E$7:$E$406,E53,$G$7:$G$406,"customer_won")&gt;1),"Duplikat prüfen",IF(U53&lt;0,"Datum prüfen",IF(AND(OR(G53="customer_won",G53="revenue_recorded"),OR(J53="",K53="Nicht zutreffend")),"Wert prüfen",IF(AND(G53="customer_lost",COUNTIFS($A$7:$A$406,A53,$D$7:$D$406,D53,$G$7:$G$406,"qualified_lead",$F$7:$F$406,"&lt;="&amp;F53,$B$7:$B$406,"Ja")=0),"Qualifikation fehlt","Bereit")))))))))</x:f>
      </x:c>
      <x:c r="W53" s="123" t="n">
        <x:f>IF(AND(B53="Ja",G53="qualified_lead",D53&lt;&gt;""),IF(COUNTIFS($A$7:A53,A53,$B$7:B53,"Ja",$D$7:D53,D53,$G$7:G53,"qualified_lead")=1,1,0),0)</x:f>
        <x:v>0</x:v>
      </x:c>
      <x:c r="X53" s="123" t="n">
        <x:f>IF(AND(B53="Ja",G53="customer_won",E53&lt;&gt;""),IF(COUNTIFS($A$7:A53,A53,$B$7:B53,"Ja",$E$7:E53,E53,$G$7:G53,"customer_won")=1,1,0),0)</x:f>
        <x:v>0</x:v>
      </x:c>
      <x:c r="Y53" s="133" t="str">
        <x:f>IF(D53="","",IF(COUNTIFS('KONTAKTE'!$A$7:$A$306,A53,'KONTAKTE'!$B$7:$B$306,D53)&lt;&gt;1,"",IFERROR(INDEX('KONTAKTE'!$F$7:$F$306,SUMIFS('KONTAKTE'!$AF$7:$AF$306,'KONTAKTE'!$A$7:$A$306,A53,'KONTAKTE'!$B$7:$B$306,D53)),"")))</x:f>
      </x:c>
    </x:row>
    <x:row r="54" ht="22.5" customHeight="1">
      <x:c r="A54" s="61" t="str">
        <x:v>Eigene Daten</x:v>
      </x:c>
      <x:c r="B54" s="61" t="str">
        <x:v>Ja</x:v>
      </x:c>
      <x:c r="C54" s="58"/>
      <x:c r="D54" s="58"/>
      <x:c r="E54" s="58"/>
      <x:c r="F54" s="125"/>
      <x:c r="G54" s="58"/>
      <x:c r="H54" s="58"/>
      <x:c r="I54" s="58"/>
      <x:c r="J54" s="129"/>
      <x:c r="K54" s="58"/>
      <x:c r="L54" s="58"/>
      <x:c r="M54" s="58"/>
      <x:c r="N54" s="58"/>
      <x:c r="O54" s="58"/>
      <x:c r="P54" s="58"/>
      <x:c r="Q54" s="58"/>
      <x:c r="R54" s="127" t="str">
        <x:f>IF(D54="","",IF(COUNTIFS('KONTAKTE'!$A$7:$A$306,A54,'KONTAKTE'!$B$7:$B$306,D54)&lt;&gt;1,"",IFERROR(INDEX('KONTAKTE'!$AD$7:$AD$306,SUMIFS('KONTAKTE'!$AF$7:$AF$306,'KONTAKTE'!$A$7:$A$306,A54,'KONTAKTE'!$B$7:$B$306,D54)),"")))</x:f>
      </x:c>
      <x:c r="S54" s="123" t="str">
        <x:f>IF(D54="","",IF(COUNTIFS('KONTAKTE'!$A$7:$A$306,A54,'KONTAKTE'!$B$7:$B$306,D54)&lt;&gt;1,"",IFERROR(INDEX('KONTAKTE'!$Z$7:$Z$306,SUMIFS('KONTAKTE'!$AF$7:$AF$306,'KONTAKTE'!$A$7:$A$306,A54,'KONTAKTE'!$B$7:$B$306,D54)),"")))</x:f>
      </x:c>
      <x:c r="T54" s="123" t="str">
        <x:f>IF(D54="","",IF(COUNTIFS('KONTAKTE'!$A$7:$A$306,A54,'KONTAKTE'!$B$7:$B$306,D54)&lt;&gt;1,"",IFERROR(INDEX('KONTAKTE'!$AA$7:$AA$306,SUMIFS('KONTAKTE'!$AF$7:$AF$306,'KONTAKTE'!$A$7:$A$306,A54,'KONTAKTE'!$B$7:$B$306,D54)),"")))</x:f>
      </x:c>
      <x:c r="U54" s="131" t="str">
        <x:f>IF(OR(D54="",F54="",Y54=""),"",IFERROR(INT(F54-Y54),""))</x:f>
      </x:c>
      <x:c r="V54" s="123" t="str">
        <x:f>IF(C54="","",IF(COUNTIFS('KONTAKTE'!$A$7:$A$306,A54,'KONTAKTE'!$B$7:$B$306,D54)=0,"Lead-ID fehlt",IF(COUNTIFS('KONTAKTE'!$A$7:$A$306,A54,'KONTAKTE'!$B$7:$B$306,D54)&gt;1,"Lead-ID doppelt",IF(AND(G54="customer_won",E54=""),"Deal-ID fehlt",IF(AND(B54="Ja",G54="qualified_lead",D54&lt;&gt;"",COUNTIFS($A$7:$A$406,A54,$B$7:$B$406,"Ja",$D$7:$D$406,D54,$G$7:$G$406,"qualified_lead")&gt;1),"Duplikat prüfen",IF(AND(B54="Ja",G54="customer_won",E54&lt;&gt;"",COUNTIFS($A$7:$A$406,A54,$B$7:$B$406,"Ja",$E$7:$E$406,E54,$G$7:$G$406,"customer_won")&gt;1),"Duplikat prüfen",IF(U54&lt;0,"Datum prüfen",IF(AND(OR(G54="customer_won",G54="revenue_recorded"),OR(J54="",K54="Nicht zutreffend")),"Wert prüfen",IF(AND(G54="customer_lost",COUNTIFS($A$7:$A$406,A54,$D$7:$D$406,D54,$G$7:$G$406,"qualified_lead",$F$7:$F$406,"&lt;="&amp;F54,$B$7:$B$406,"Ja")=0),"Qualifikation fehlt","Bereit")))))))))</x:f>
      </x:c>
      <x:c r="W54" s="123" t="n">
        <x:f>IF(AND(B54="Ja",G54="qualified_lead",D54&lt;&gt;""),IF(COUNTIFS($A$7:A54,A54,$B$7:B54,"Ja",$D$7:D54,D54,$G$7:G54,"qualified_lead")=1,1,0),0)</x:f>
        <x:v>0</x:v>
      </x:c>
      <x:c r="X54" s="123" t="n">
        <x:f>IF(AND(B54="Ja",G54="customer_won",E54&lt;&gt;""),IF(COUNTIFS($A$7:A54,A54,$B$7:B54,"Ja",$E$7:E54,E54,$G$7:G54,"customer_won")=1,1,0),0)</x:f>
        <x:v>0</x:v>
      </x:c>
      <x:c r="Y54" s="133" t="str">
        <x:f>IF(D54="","",IF(COUNTIFS('KONTAKTE'!$A$7:$A$306,A54,'KONTAKTE'!$B$7:$B$306,D54)&lt;&gt;1,"",IFERROR(INDEX('KONTAKTE'!$F$7:$F$306,SUMIFS('KONTAKTE'!$AF$7:$AF$306,'KONTAKTE'!$A$7:$A$306,A54,'KONTAKTE'!$B$7:$B$306,D54)),"")))</x:f>
      </x:c>
    </x:row>
    <x:row r="55" ht="22.5" customHeight="1">
      <x:c r="A55" s="61" t="str">
        <x:v>Eigene Daten</x:v>
      </x:c>
      <x:c r="B55" s="61" t="str">
        <x:v>Ja</x:v>
      </x:c>
      <x:c r="C55" s="58"/>
      <x:c r="D55" s="58"/>
      <x:c r="E55" s="58"/>
      <x:c r="F55" s="125"/>
      <x:c r="G55" s="58"/>
      <x:c r="H55" s="58"/>
      <x:c r="I55" s="58"/>
      <x:c r="J55" s="129"/>
      <x:c r="K55" s="58"/>
      <x:c r="L55" s="58"/>
      <x:c r="M55" s="58"/>
      <x:c r="N55" s="58"/>
      <x:c r="O55" s="58"/>
      <x:c r="P55" s="58"/>
      <x:c r="Q55" s="58"/>
      <x:c r="R55" s="127" t="str">
        <x:f>IF(D55="","",IF(COUNTIFS('KONTAKTE'!$A$7:$A$306,A55,'KONTAKTE'!$B$7:$B$306,D55)&lt;&gt;1,"",IFERROR(INDEX('KONTAKTE'!$AD$7:$AD$306,SUMIFS('KONTAKTE'!$AF$7:$AF$306,'KONTAKTE'!$A$7:$A$306,A55,'KONTAKTE'!$B$7:$B$306,D55)),"")))</x:f>
      </x:c>
      <x:c r="S55" s="123" t="str">
        <x:f>IF(D55="","",IF(COUNTIFS('KONTAKTE'!$A$7:$A$306,A55,'KONTAKTE'!$B$7:$B$306,D55)&lt;&gt;1,"",IFERROR(INDEX('KONTAKTE'!$Z$7:$Z$306,SUMIFS('KONTAKTE'!$AF$7:$AF$306,'KONTAKTE'!$A$7:$A$306,A55,'KONTAKTE'!$B$7:$B$306,D55)),"")))</x:f>
      </x:c>
      <x:c r="T55" s="123" t="str">
        <x:f>IF(D55="","",IF(COUNTIFS('KONTAKTE'!$A$7:$A$306,A55,'KONTAKTE'!$B$7:$B$306,D55)&lt;&gt;1,"",IFERROR(INDEX('KONTAKTE'!$AA$7:$AA$306,SUMIFS('KONTAKTE'!$AF$7:$AF$306,'KONTAKTE'!$A$7:$A$306,A55,'KONTAKTE'!$B$7:$B$306,D55)),"")))</x:f>
      </x:c>
      <x:c r="U55" s="131" t="str">
        <x:f>IF(OR(D55="",F55="",Y55=""),"",IFERROR(INT(F55-Y55),""))</x:f>
      </x:c>
      <x:c r="V55" s="123" t="str">
        <x:f>IF(C55="","",IF(COUNTIFS('KONTAKTE'!$A$7:$A$306,A55,'KONTAKTE'!$B$7:$B$306,D55)=0,"Lead-ID fehlt",IF(COUNTIFS('KONTAKTE'!$A$7:$A$306,A55,'KONTAKTE'!$B$7:$B$306,D55)&gt;1,"Lead-ID doppelt",IF(AND(G55="customer_won",E55=""),"Deal-ID fehlt",IF(AND(B55="Ja",G55="qualified_lead",D55&lt;&gt;"",COUNTIFS($A$7:$A$406,A55,$B$7:$B$406,"Ja",$D$7:$D$406,D55,$G$7:$G$406,"qualified_lead")&gt;1),"Duplikat prüfen",IF(AND(B55="Ja",G55="customer_won",E55&lt;&gt;"",COUNTIFS($A$7:$A$406,A55,$B$7:$B$406,"Ja",$E$7:$E$406,E55,$G$7:$G$406,"customer_won")&gt;1),"Duplikat prüfen",IF(U55&lt;0,"Datum prüfen",IF(AND(OR(G55="customer_won",G55="revenue_recorded"),OR(J55="",K55="Nicht zutreffend")),"Wert prüfen",IF(AND(G55="customer_lost",COUNTIFS($A$7:$A$406,A55,$D$7:$D$406,D55,$G$7:$G$406,"qualified_lead",$F$7:$F$406,"&lt;="&amp;F55,$B$7:$B$406,"Ja")=0),"Qualifikation fehlt","Bereit")))))))))</x:f>
      </x:c>
      <x:c r="W55" s="123" t="n">
        <x:f>IF(AND(B55="Ja",G55="qualified_lead",D55&lt;&gt;""),IF(COUNTIFS($A$7:A55,A55,$B$7:B55,"Ja",$D$7:D55,D55,$G$7:G55,"qualified_lead")=1,1,0),0)</x:f>
        <x:v>0</x:v>
      </x:c>
      <x:c r="X55" s="123" t="n">
        <x:f>IF(AND(B55="Ja",G55="customer_won",E55&lt;&gt;""),IF(COUNTIFS($A$7:A55,A55,$B$7:B55,"Ja",$E$7:E55,E55,$G$7:G55,"customer_won")=1,1,0),0)</x:f>
        <x:v>0</x:v>
      </x:c>
      <x:c r="Y55" s="133" t="str">
        <x:f>IF(D55="","",IF(COUNTIFS('KONTAKTE'!$A$7:$A$306,A55,'KONTAKTE'!$B$7:$B$306,D55)&lt;&gt;1,"",IFERROR(INDEX('KONTAKTE'!$F$7:$F$306,SUMIFS('KONTAKTE'!$AF$7:$AF$306,'KONTAKTE'!$A$7:$A$306,A55,'KONTAKTE'!$B$7:$B$306,D55)),"")))</x:f>
      </x:c>
    </x:row>
    <x:row r="56" ht="22.5" customHeight="1">
      <x:c r="A56" s="61" t="str">
        <x:v>Eigene Daten</x:v>
      </x:c>
      <x:c r="B56" s="61" t="str">
        <x:v>Ja</x:v>
      </x:c>
      <x:c r="C56" s="58"/>
      <x:c r="D56" s="58"/>
      <x:c r="E56" s="58"/>
      <x:c r="F56" s="125"/>
      <x:c r="G56" s="58"/>
      <x:c r="H56" s="58"/>
      <x:c r="I56" s="58"/>
      <x:c r="J56" s="129"/>
      <x:c r="K56" s="58"/>
      <x:c r="L56" s="58"/>
      <x:c r="M56" s="58"/>
      <x:c r="N56" s="58"/>
      <x:c r="O56" s="58"/>
      <x:c r="P56" s="58"/>
      <x:c r="Q56" s="58"/>
      <x:c r="R56" s="127" t="str">
        <x:f>IF(D56="","",IF(COUNTIFS('KONTAKTE'!$A$7:$A$306,A56,'KONTAKTE'!$B$7:$B$306,D56)&lt;&gt;1,"",IFERROR(INDEX('KONTAKTE'!$AD$7:$AD$306,SUMIFS('KONTAKTE'!$AF$7:$AF$306,'KONTAKTE'!$A$7:$A$306,A56,'KONTAKTE'!$B$7:$B$306,D56)),"")))</x:f>
      </x:c>
      <x:c r="S56" s="123" t="str">
        <x:f>IF(D56="","",IF(COUNTIFS('KONTAKTE'!$A$7:$A$306,A56,'KONTAKTE'!$B$7:$B$306,D56)&lt;&gt;1,"",IFERROR(INDEX('KONTAKTE'!$Z$7:$Z$306,SUMIFS('KONTAKTE'!$AF$7:$AF$306,'KONTAKTE'!$A$7:$A$306,A56,'KONTAKTE'!$B$7:$B$306,D56)),"")))</x:f>
      </x:c>
      <x:c r="T56" s="123" t="str">
        <x:f>IF(D56="","",IF(COUNTIFS('KONTAKTE'!$A$7:$A$306,A56,'KONTAKTE'!$B$7:$B$306,D56)&lt;&gt;1,"",IFERROR(INDEX('KONTAKTE'!$AA$7:$AA$306,SUMIFS('KONTAKTE'!$AF$7:$AF$306,'KONTAKTE'!$A$7:$A$306,A56,'KONTAKTE'!$B$7:$B$306,D56)),"")))</x:f>
      </x:c>
      <x:c r="U56" s="131" t="str">
        <x:f>IF(OR(D56="",F56="",Y56=""),"",IFERROR(INT(F56-Y56),""))</x:f>
      </x:c>
      <x:c r="V56" s="123" t="str">
        <x:f>IF(C56="","",IF(COUNTIFS('KONTAKTE'!$A$7:$A$306,A56,'KONTAKTE'!$B$7:$B$306,D56)=0,"Lead-ID fehlt",IF(COUNTIFS('KONTAKTE'!$A$7:$A$306,A56,'KONTAKTE'!$B$7:$B$306,D56)&gt;1,"Lead-ID doppelt",IF(AND(G56="customer_won",E56=""),"Deal-ID fehlt",IF(AND(B56="Ja",G56="qualified_lead",D56&lt;&gt;"",COUNTIFS($A$7:$A$406,A56,$B$7:$B$406,"Ja",$D$7:$D$406,D56,$G$7:$G$406,"qualified_lead")&gt;1),"Duplikat prüfen",IF(AND(B56="Ja",G56="customer_won",E56&lt;&gt;"",COUNTIFS($A$7:$A$406,A56,$B$7:$B$406,"Ja",$E$7:$E$406,E56,$G$7:$G$406,"customer_won")&gt;1),"Duplikat prüfen",IF(U56&lt;0,"Datum prüfen",IF(AND(OR(G56="customer_won",G56="revenue_recorded"),OR(J56="",K56="Nicht zutreffend")),"Wert prüfen",IF(AND(G56="customer_lost",COUNTIFS($A$7:$A$406,A56,$D$7:$D$406,D56,$G$7:$G$406,"qualified_lead",$F$7:$F$406,"&lt;="&amp;F56,$B$7:$B$406,"Ja")=0),"Qualifikation fehlt","Bereit")))))))))</x:f>
      </x:c>
      <x:c r="W56" s="123" t="n">
        <x:f>IF(AND(B56="Ja",G56="qualified_lead",D56&lt;&gt;""),IF(COUNTIFS($A$7:A56,A56,$B$7:B56,"Ja",$D$7:D56,D56,$G$7:G56,"qualified_lead")=1,1,0),0)</x:f>
        <x:v>0</x:v>
      </x:c>
      <x:c r="X56" s="123" t="n">
        <x:f>IF(AND(B56="Ja",G56="customer_won",E56&lt;&gt;""),IF(COUNTIFS($A$7:A56,A56,$B$7:B56,"Ja",$E$7:E56,E56,$G$7:G56,"customer_won")=1,1,0),0)</x:f>
        <x:v>0</x:v>
      </x:c>
      <x:c r="Y56" s="133" t="str">
        <x:f>IF(D56="","",IF(COUNTIFS('KONTAKTE'!$A$7:$A$306,A56,'KONTAKTE'!$B$7:$B$306,D56)&lt;&gt;1,"",IFERROR(INDEX('KONTAKTE'!$F$7:$F$306,SUMIFS('KONTAKTE'!$AF$7:$AF$306,'KONTAKTE'!$A$7:$A$306,A56,'KONTAKTE'!$B$7:$B$306,D56)),"")))</x:f>
      </x:c>
    </x:row>
    <x:row r="57" ht="22.5" customHeight="1">
      <x:c r="A57" s="61" t="str">
        <x:v>Eigene Daten</x:v>
      </x:c>
      <x:c r="B57" s="61" t="str">
        <x:v>Ja</x:v>
      </x:c>
      <x:c r="C57" s="58"/>
      <x:c r="D57" s="58"/>
      <x:c r="E57" s="58"/>
      <x:c r="F57" s="125"/>
      <x:c r="G57" s="58"/>
      <x:c r="H57" s="58"/>
      <x:c r="I57" s="58"/>
      <x:c r="J57" s="129"/>
      <x:c r="K57" s="58"/>
      <x:c r="L57" s="58"/>
      <x:c r="M57" s="58"/>
      <x:c r="N57" s="58"/>
      <x:c r="O57" s="58"/>
      <x:c r="P57" s="58"/>
      <x:c r="Q57" s="58"/>
      <x:c r="R57" s="127" t="str">
        <x:f>IF(D57="","",IF(COUNTIFS('KONTAKTE'!$A$7:$A$306,A57,'KONTAKTE'!$B$7:$B$306,D57)&lt;&gt;1,"",IFERROR(INDEX('KONTAKTE'!$AD$7:$AD$306,SUMIFS('KONTAKTE'!$AF$7:$AF$306,'KONTAKTE'!$A$7:$A$306,A57,'KONTAKTE'!$B$7:$B$306,D57)),"")))</x:f>
      </x:c>
      <x:c r="S57" s="123" t="str">
        <x:f>IF(D57="","",IF(COUNTIFS('KONTAKTE'!$A$7:$A$306,A57,'KONTAKTE'!$B$7:$B$306,D57)&lt;&gt;1,"",IFERROR(INDEX('KONTAKTE'!$Z$7:$Z$306,SUMIFS('KONTAKTE'!$AF$7:$AF$306,'KONTAKTE'!$A$7:$A$306,A57,'KONTAKTE'!$B$7:$B$306,D57)),"")))</x:f>
      </x:c>
      <x:c r="T57" s="123" t="str">
        <x:f>IF(D57="","",IF(COUNTIFS('KONTAKTE'!$A$7:$A$306,A57,'KONTAKTE'!$B$7:$B$306,D57)&lt;&gt;1,"",IFERROR(INDEX('KONTAKTE'!$AA$7:$AA$306,SUMIFS('KONTAKTE'!$AF$7:$AF$306,'KONTAKTE'!$A$7:$A$306,A57,'KONTAKTE'!$B$7:$B$306,D57)),"")))</x:f>
      </x:c>
      <x:c r="U57" s="131" t="str">
        <x:f>IF(OR(D57="",F57="",Y57=""),"",IFERROR(INT(F57-Y57),""))</x:f>
      </x:c>
      <x:c r="V57" s="123" t="str">
        <x:f>IF(C57="","",IF(COUNTIFS('KONTAKTE'!$A$7:$A$306,A57,'KONTAKTE'!$B$7:$B$306,D57)=0,"Lead-ID fehlt",IF(COUNTIFS('KONTAKTE'!$A$7:$A$306,A57,'KONTAKTE'!$B$7:$B$306,D57)&gt;1,"Lead-ID doppelt",IF(AND(G57="customer_won",E57=""),"Deal-ID fehlt",IF(AND(B57="Ja",G57="qualified_lead",D57&lt;&gt;"",COUNTIFS($A$7:$A$406,A57,$B$7:$B$406,"Ja",$D$7:$D$406,D57,$G$7:$G$406,"qualified_lead")&gt;1),"Duplikat prüfen",IF(AND(B57="Ja",G57="customer_won",E57&lt;&gt;"",COUNTIFS($A$7:$A$406,A57,$B$7:$B$406,"Ja",$E$7:$E$406,E57,$G$7:$G$406,"customer_won")&gt;1),"Duplikat prüfen",IF(U57&lt;0,"Datum prüfen",IF(AND(OR(G57="customer_won",G57="revenue_recorded"),OR(J57="",K57="Nicht zutreffend")),"Wert prüfen",IF(AND(G57="customer_lost",COUNTIFS($A$7:$A$406,A57,$D$7:$D$406,D57,$G$7:$G$406,"qualified_lead",$F$7:$F$406,"&lt;="&amp;F57,$B$7:$B$406,"Ja")=0),"Qualifikation fehlt","Bereit")))))))))</x:f>
      </x:c>
      <x:c r="W57" s="123" t="n">
        <x:f>IF(AND(B57="Ja",G57="qualified_lead",D57&lt;&gt;""),IF(COUNTIFS($A$7:A57,A57,$B$7:B57,"Ja",$D$7:D57,D57,$G$7:G57,"qualified_lead")=1,1,0),0)</x:f>
        <x:v>0</x:v>
      </x:c>
      <x:c r="X57" s="123" t="n">
        <x:f>IF(AND(B57="Ja",G57="customer_won",E57&lt;&gt;""),IF(COUNTIFS($A$7:A57,A57,$B$7:B57,"Ja",$E$7:E57,E57,$G$7:G57,"customer_won")=1,1,0),0)</x:f>
        <x:v>0</x:v>
      </x:c>
      <x:c r="Y57" s="133" t="str">
        <x:f>IF(D57="","",IF(COUNTIFS('KONTAKTE'!$A$7:$A$306,A57,'KONTAKTE'!$B$7:$B$306,D57)&lt;&gt;1,"",IFERROR(INDEX('KONTAKTE'!$F$7:$F$306,SUMIFS('KONTAKTE'!$AF$7:$AF$306,'KONTAKTE'!$A$7:$A$306,A57,'KONTAKTE'!$B$7:$B$306,D57)),"")))</x:f>
      </x:c>
    </x:row>
    <x:row r="58" ht="22.5" customHeight="1">
      <x:c r="A58" s="61" t="str">
        <x:v>Eigene Daten</x:v>
      </x:c>
      <x:c r="B58" s="61" t="str">
        <x:v>Ja</x:v>
      </x:c>
      <x:c r="C58" s="58"/>
      <x:c r="D58" s="58"/>
      <x:c r="E58" s="58"/>
      <x:c r="F58" s="125"/>
      <x:c r="G58" s="58"/>
      <x:c r="H58" s="58"/>
      <x:c r="I58" s="58"/>
      <x:c r="J58" s="129"/>
      <x:c r="K58" s="58"/>
      <x:c r="L58" s="58"/>
      <x:c r="M58" s="58"/>
      <x:c r="N58" s="58"/>
      <x:c r="O58" s="58"/>
      <x:c r="P58" s="58"/>
      <x:c r="Q58" s="58"/>
      <x:c r="R58" s="127" t="str">
        <x:f>IF(D58="","",IF(COUNTIFS('KONTAKTE'!$A$7:$A$306,A58,'KONTAKTE'!$B$7:$B$306,D58)&lt;&gt;1,"",IFERROR(INDEX('KONTAKTE'!$AD$7:$AD$306,SUMIFS('KONTAKTE'!$AF$7:$AF$306,'KONTAKTE'!$A$7:$A$306,A58,'KONTAKTE'!$B$7:$B$306,D58)),"")))</x:f>
      </x:c>
      <x:c r="S58" s="123" t="str">
        <x:f>IF(D58="","",IF(COUNTIFS('KONTAKTE'!$A$7:$A$306,A58,'KONTAKTE'!$B$7:$B$306,D58)&lt;&gt;1,"",IFERROR(INDEX('KONTAKTE'!$Z$7:$Z$306,SUMIFS('KONTAKTE'!$AF$7:$AF$306,'KONTAKTE'!$A$7:$A$306,A58,'KONTAKTE'!$B$7:$B$306,D58)),"")))</x:f>
      </x:c>
      <x:c r="T58" s="123" t="str">
        <x:f>IF(D58="","",IF(COUNTIFS('KONTAKTE'!$A$7:$A$306,A58,'KONTAKTE'!$B$7:$B$306,D58)&lt;&gt;1,"",IFERROR(INDEX('KONTAKTE'!$AA$7:$AA$306,SUMIFS('KONTAKTE'!$AF$7:$AF$306,'KONTAKTE'!$A$7:$A$306,A58,'KONTAKTE'!$B$7:$B$306,D58)),"")))</x:f>
      </x:c>
      <x:c r="U58" s="131" t="str">
        <x:f>IF(OR(D58="",F58="",Y58=""),"",IFERROR(INT(F58-Y58),""))</x:f>
      </x:c>
      <x:c r="V58" s="123" t="str">
        <x:f>IF(C58="","",IF(COUNTIFS('KONTAKTE'!$A$7:$A$306,A58,'KONTAKTE'!$B$7:$B$306,D58)=0,"Lead-ID fehlt",IF(COUNTIFS('KONTAKTE'!$A$7:$A$306,A58,'KONTAKTE'!$B$7:$B$306,D58)&gt;1,"Lead-ID doppelt",IF(AND(G58="customer_won",E58=""),"Deal-ID fehlt",IF(AND(B58="Ja",G58="qualified_lead",D58&lt;&gt;"",COUNTIFS($A$7:$A$406,A58,$B$7:$B$406,"Ja",$D$7:$D$406,D58,$G$7:$G$406,"qualified_lead")&gt;1),"Duplikat prüfen",IF(AND(B58="Ja",G58="customer_won",E58&lt;&gt;"",COUNTIFS($A$7:$A$406,A58,$B$7:$B$406,"Ja",$E$7:$E$406,E58,$G$7:$G$406,"customer_won")&gt;1),"Duplikat prüfen",IF(U58&lt;0,"Datum prüfen",IF(AND(OR(G58="customer_won",G58="revenue_recorded"),OR(J58="",K58="Nicht zutreffend")),"Wert prüfen",IF(AND(G58="customer_lost",COUNTIFS($A$7:$A$406,A58,$D$7:$D$406,D58,$G$7:$G$406,"qualified_lead",$F$7:$F$406,"&lt;="&amp;F58,$B$7:$B$406,"Ja")=0),"Qualifikation fehlt","Bereit")))))))))</x:f>
      </x:c>
      <x:c r="W58" s="123" t="n">
        <x:f>IF(AND(B58="Ja",G58="qualified_lead",D58&lt;&gt;""),IF(COUNTIFS($A$7:A58,A58,$B$7:B58,"Ja",$D$7:D58,D58,$G$7:G58,"qualified_lead")=1,1,0),0)</x:f>
        <x:v>0</x:v>
      </x:c>
      <x:c r="X58" s="123" t="n">
        <x:f>IF(AND(B58="Ja",G58="customer_won",E58&lt;&gt;""),IF(COUNTIFS($A$7:A58,A58,$B$7:B58,"Ja",$E$7:E58,E58,$G$7:G58,"customer_won")=1,1,0),0)</x:f>
        <x:v>0</x:v>
      </x:c>
      <x:c r="Y58" s="133" t="str">
        <x:f>IF(D58="","",IF(COUNTIFS('KONTAKTE'!$A$7:$A$306,A58,'KONTAKTE'!$B$7:$B$306,D58)&lt;&gt;1,"",IFERROR(INDEX('KONTAKTE'!$F$7:$F$306,SUMIFS('KONTAKTE'!$AF$7:$AF$306,'KONTAKTE'!$A$7:$A$306,A58,'KONTAKTE'!$B$7:$B$306,D58)),"")))</x:f>
      </x:c>
    </x:row>
    <x:row r="59" ht="22.5" customHeight="1">
      <x:c r="A59" s="61" t="str">
        <x:v>Eigene Daten</x:v>
      </x:c>
      <x:c r="B59" s="61" t="str">
        <x:v>Ja</x:v>
      </x:c>
      <x:c r="C59" s="58"/>
      <x:c r="D59" s="58"/>
      <x:c r="E59" s="58"/>
      <x:c r="F59" s="125"/>
      <x:c r="G59" s="58"/>
      <x:c r="H59" s="58"/>
      <x:c r="I59" s="58"/>
      <x:c r="J59" s="129"/>
      <x:c r="K59" s="58"/>
      <x:c r="L59" s="58"/>
      <x:c r="M59" s="58"/>
      <x:c r="N59" s="58"/>
      <x:c r="O59" s="58"/>
      <x:c r="P59" s="58"/>
      <x:c r="Q59" s="58"/>
      <x:c r="R59" s="127" t="str">
        <x:f>IF(D59="","",IF(COUNTIFS('KONTAKTE'!$A$7:$A$306,A59,'KONTAKTE'!$B$7:$B$306,D59)&lt;&gt;1,"",IFERROR(INDEX('KONTAKTE'!$AD$7:$AD$306,SUMIFS('KONTAKTE'!$AF$7:$AF$306,'KONTAKTE'!$A$7:$A$306,A59,'KONTAKTE'!$B$7:$B$306,D59)),"")))</x:f>
      </x:c>
      <x:c r="S59" s="123" t="str">
        <x:f>IF(D59="","",IF(COUNTIFS('KONTAKTE'!$A$7:$A$306,A59,'KONTAKTE'!$B$7:$B$306,D59)&lt;&gt;1,"",IFERROR(INDEX('KONTAKTE'!$Z$7:$Z$306,SUMIFS('KONTAKTE'!$AF$7:$AF$306,'KONTAKTE'!$A$7:$A$306,A59,'KONTAKTE'!$B$7:$B$306,D59)),"")))</x:f>
      </x:c>
      <x:c r="T59" s="123" t="str">
        <x:f>IF(D59="","",IF(COUNTIFS('KONTAKTE'!$A$7:$A$306,A59,'KONTAKTE'!$B$7:$B$306,D59)&lt;&gt;1,"",IFERROR(INDEX('KONTAKTE'!$AA$7:$AA$306,SUMIFS('KONTAKTE'!$AF$7:$AF$306,'KONTAKTE'!$A$7:$A$306,A59,'KONTAKTE'!$B$7:$B$306,D59)),"")))</x:f>
      </x:c>
      <x:c r="U59" s="131" t="str">
        <x:f>IF(OR(D59="",F59="",Y59=""),"",IFERROR(INT(F59-Y59),""))</x:f>
      </x:c>
      <x:c r="V59" s="123" t="str">
        <x:f>IF(C59="","",IF(COUNTIFS('KONTAKTE'!$A$7:$A$306,A59,'KONTAKTE'!$B$7:$B$306,D59)=0,"Lead-ID fehlt",IF(COUNTIFS('KONTAKTE'!$A$7:$A$306,A59,'KONTAKTE'!$B$7:$B$306,D59)&gt;1,"Lead-ID doppelt",IF(AND(G59="customer_won",E59=""),"Deal-ID fehlt",IF(AND(B59="Ja",G59="qualified_lead",D59&lt;&gt;"",COUNTIFS($A$7:$A$406,A59,$B$7:$B$406,"Ja",$D$7:$D$406,D59,$G$7:$G$406,"qualified_lead")&gt;1),"Duplikat prüfen",IF(AND(B59="Ja",G59="customer_won",E59&lt;&gt;"",COUNTIFS($A$7:$A$406,A59,$B$7:$B$406,"Ja",$E$7:$E$406,E59,$G$7:$G$406,"customer_won")&gt;1),"Duplikat prüfen",IF(U59&lt;0,"Datum prüfen",IF(AND(OR(G59="customer_won",G59="revenue_recorded"),OR(J59="",K59="Nicht zutreffend")),"Wert prüfen",IF(AND(G59="customer_lost",COUNTIFS($A$7:$A$406,A59,$D$7:$D$406,D59,$G$7:$G$406,"qualified_lead",$F$7:$F$406,"&lt;="&amp;F59,$B$7:$B$406,"Ja")=0),"Qualifikation fehlt","Bereit")))))))))</x:f>
      </x:c>
      <x:c r="W59" s="123" t="n">
        <x:f>IF(AND(B59="Ja",G59="qualified_lead",D59&lt;&gt;""),IF(COUNTIFS($A$7:A59,A59,$B$7:B59,"Ja",$D$7:D59,D59,$G$7:G59,"qualified_lead")=1,1,0),0)</x:f>
        <x:v>0</x:v>
      </x:c>
      <x:c r="X59" s="123" t="n">
        <x:f>IF(AND(B59="Ja",G59="customer_won",E59&lt;&gt;""),IF(COUNTIFS($A$7:A59,A59,$B$7:B59,"Ja",$E$7:E59,E59,$G$7:G59,"customer_won")=1,1,0),0)</x:f>
        <x:v>0</x:v>
      </x:c>
      <x:c r="Y59" s="133" t="str">
        <x:f>IF(D59="","",IF(COUNTIFS('KONTAKTE'!$A$7:$A$306,A59,'KONTAKTE'!$B$7:$B$306,D59)&lt;&gt;1,"",IFERROR(INDEX('KONTAKTE'!$F$7:$F$306,SUMIFS('KONTAKTE'!$AF$7:$AF$306,'KONTAKTE'!$A$7:$A$306,A59,'KONTAKTE'!$B$7:$B$306,D59)),"")))</x:f>
      </x:c>
    </x:row>
    <x:row r="60" ht="22.5" customHeight="1">
      <x:c r="A60" s="61" t="str">
        <x:v>Eigene Daten</x:v>
      </x:c>
      <x:c r="B60" s="61" t="str">
        <x:v>Ja</x:v>
      </x:c>
      <x:c r="C60" s="58"/>
      <x:c r="D60" s="58"/>
      <x:c r="E60" s="58"/>
      <x:c r="F60" s="125"/>
      <x:c r="G60" s="58"/>
      <x:c r="H60" s="58"/>
      <x:c r="I60" s="58"/>
      <x:c r="J60" s="129"/>
      <x:c r="K60" s="58"/>
      <x:c r="L60" s="58"/>
      <x:c r="M60" s="58"/>
      <x:c r="N60" s="58"/>
      <x:c r="O60" s="58"/>
      <x:c r="P60" s="58"/>
      <x:c r="Q60" s="58"/>
      <x:c r="R60" s="127" t="str">
        <x:f>IF(D60="","",IF(COUNTIFS('KONTAKTE'!$A$7:$A$306,A60,'KONTAKTE'!$B$7:$B$306,D60)&lt;&gt;1,"",IFERROR(INDEX('KONTAKTE'!$AD$7:$AD$306,SUMIFS('KONTAKTE'!$AF$7:$AF$306,'KONTAKTE'!$A$7:$A$306,A60,'KONTAKTE'!$B$7:$B$306,D60)),"")))</x:f>
      </x:c>
      <x:c r="S60" s="123" t="str">
        <x:f>IF(D60="","",IF(COUNTIFS('KONTAKTE'!$A$7:$A$306,A60,'KONTAKTE'!$B$7:$B$306,D60)&lt;&gt;1,"",IFERROR(INDEX('KONTAKTE'!$Z$7:$Z$306,SUMIFS('KONTAKTE'!$AF$7:$AF$306,'KONTAKTE'!$A$7:$A$306,A60,'KONTAKTE'!$B$7:$B$306,D60)),"")))</x:f>
      </x:c>
      <x:c r="T60" s="123" t="str">
        <x:f>IF(D60="","",IF(COUNTIFS('KONTAKTE'!$A$7:$A$306,A60,'KONTAKTE'!$B$7:$B$306,D60)&lt;&gt;1,"",IFERROR(INDEX('KONTAKTE'!$AA$7:$AA$306,SUMIFS('KONTAKTE'!$AF$7:$AF$306,'KONTAKTE'!$A$7:$A$306,A60,'KONTAKTE'!$B$7:$B$306,D60)),"")))</x:f>
      </x:c>
      <x:c r="U60" s="131" t="str">
        <x:f>IF(OR(D60="",F60="",Y60=""),"",IFERROR(INT(F60-Y60),""))</x:f>
      </x:c>
      <x:c r="V60" s="123" t="str">
        <x:f>IF(C60="","",IF(COUNTIFS('KONTAKTE'!$A$7:$A$306,A60,'KONTAKTE'!$B$7:$B$306,D60)=0,"Lead-ID fehlt",IF(COUNTIFS('KONTAKTE'!$A$7:$A$306,A60,'KONTAKTE'!$B$7:$B$306,D60)&gt;1,"Lead-ID doppelt",IF(AND(G60="customer_won",E60=""),"Deal-ID fehlt",IF(AND(B60="Ja",G60="qualified_lead",D60&lt;&gt;"",COUNTIFS($A$7:$A$406,A60,$B$7:$B$406,"Ja",$D$7:$D$406,D60,$G$7:$G$406,"qualified_lead")&gt;1),"Duplikat prüfen",IF(AND(B60="Ja",G60="customer_won",E60&lt;&gt;"",COUNTIFS($A$7:$A$406,A60,$B$7:$B$406,"Ja",$E$7:$E$406,E60,$G$7:$G$406,"customer_won")&gt;1),"Duplikat prüfen",IF(U60&lt;0,"Datum prüfen",IF(AND(OR(G60="customer_won",G60="revenue_recorded"),OR(J60="",K60="Nicht zutreffend")),"Wert prüfen",IF(AND(G60="customer_lost",COUNTIFS($A$7:$A$406,A60,$D$7:$D$406,D60,$G$7:$G$406,"qualified_lead",$F$7:$F$406,"&lt;="&amp;F60,$B$7:$B$406,"Ja")=0),"Qualifikation fehlt","Bereit")))))))))</x:f>
      </x:c>
      <x:c r="W60" s="123" t="n">
        <x:f>IF(AND(B60="Ja",G60="qualified_lead",D60&lt;&gt;""),IF(COUNTIFS($A$7:A60,A60,$B$7:B60,"Ja",$D$7:D60,D60,$G$7:G60,"qualified_lead")=1,1,0),0)</x:f>
        <x:v>0</x:v>
      </x:c>
      <x:c r="X60" s="123" t="n">
        <x:f>IF(AND(B60="Ja",G60="customer_won",E60&lt;&gt;""),IF(COUNTIFS($A$7:A60,A60,$B$7:B60,"Ja",$E$7:E60,E60,$G$7:G60,"customer_won")=1,1,0),0)</x:f>
        <x:v>0</x:v>
      </x:c>
      <x:c r="Y60" s="133" t="str">
        <x:f>IF(D60="","",IF(COUNTIFS('KONTAKTE'!$A$7:$A$306,A60,'KONTAKTE'!$B$7:$B$306,D60)&lt;&gt;1,"",IFERROR(INDEX('KONTAKTE'!$F$7:$F$306,SUMIFS('KONTAKTE'!$AF$7:$AF$306,'KONTAKTE'!$A$7:$A$306,A60,'KONTAKTE'!$B$7:$B$306,D60)),"")))</x:f>
      </x:c>
    </x:row>
    <x:row r="61" ht="22.5" customHeight="1">
      <x:c r="A61" s="61" t="str">
        <x:v>Eigene Daten</x:v>
      </x:c>
      <x:c r="B61" s="61" t="str">
        <x:v>Ja</x:v>
      </x:c>
      <x:c r="C61" s="58"/>
      <x:c r="D61" s="58"/>
      <x:c r="E61" s="58"/>
      <x:c r="F61" s="125"/>
      <x:c r="G61" s="58"/>
      <x:c r="H61" s="58"/>
      <x:c r="I61" s="58"/>
      <x:c r="J61" s="129"/>
      <x:c r="K61" s="58"/>
      <x:c r="L61" s="58"/>
      <x:c r="M61" s="58"/>
      <x:c r="N61" s="58"/>
      <x:c r="O61" s="58"/>
      <x:c r="P61" s="58"/>
      <x:c r="Q61" s="58"/>
      <x:c r="R61" s="127" t="str">
        <x:f>IF(D61="","",IF(COUNTIFS('KONTAKTE'!$A$7:$A$306,A61,'KONTAKTE'!$B$7:$B$306,D61)&lt;&gt;1,"",IFERROR(INDEX('KONTAKTE'!$AD$7:$AD$306,SUMIFS('KONTAKTE'!$AF$7:$AF$306,'KONTAKTE'!$A$7:$A$306,A61,'KONTAKTE'!$B$7:$B$306,D61)),"")))</x:f>
      </x:c>
      <x:c r="S61" s="123" t="str">
        <x:f>IF(D61="","",IF(COUNTIFS('KONTAKTE'!$A$7:$A$306,A61,'KONTAKTE'!$B$7:$B$306,D61)&lt;&gt;1,"",IFERROR(INDEX('KONTAKTE'!$Z$7:$Z$306,SUMIFS('KONTAKTE'!$AF$7:$AF$306,'KONTAKTE'!$A$7:$A$306,A61,'KONTAKTE'!$B$7:$B$306,D61)),"")))</x:f>
      </x:c>
      <x:c r="T61" s="123" t="str">
        <x:f>IF(D61="","",IF(COUNTIFS('KONTAKTE'!$A$7:$A$306,A61,'KONTAKTE'!$B$7:$B$306,D61)&lt;&gt;1,"",IFERROR(INDEX('KONTAKTE'!$AA$7:$AA$306,SUMIFS('KONTAKTE'!$AF$7:$AF$306,'KONTAKTE'!$A$7:$A$306,A61,'KONTAKTE'!$B$7:$B$306,D61)),"")))</x:f>
      </x:c>
      <x:c r="U61" s="131" t="str">
        <x:f>IF(OR(D61="",F61="",Y61=""),"",IFERROR(INT(F61-Y61),""))</x:f>
      </x:c>
      <x:c r="V61" s="123" t="str">
        <x:f>IF(C61="","",IF(COUNTIFS('KONTAKTE'!$A$7:$A$306,A61,'KONTAKTE'!$B$7:$B$306,D61)=0,"Lead-ID fehlt",IF(COUNTIFS('KONTAKTE'!$A$7:$A$306,A61,'KONTAKTE'!$B$7:$B$306,D61)&gt;1,"Lead-ID doppelt",IF(AND(G61="customer_won",E61=""),"Deal-ID fehlt",IF(AND(B61="Ja",G61="qualified_lead",D61&lt;&gt;"",COUNTIFS($A$7:$A$406,A61,$B$7:$B$406,"Ja",$D$7:$D$406,D61,$G$7:$G$406,"qualified_lead")&gt;1),"Duplikat prüfen",IF(AND(B61="Ja",G61="customer_won",E61&lt;&gt;"",COUNTIFS($A$7:$A$406,A61,$B$7:$B$406,"Ja",$E$7:$E$406,E61,$G$7:$G$406,"customer_won")&gt;1),"Duplikat prüfen",IF(U61&lt;0,"Datum prüfen",IF(AND(OR(G61="customer_won",G61="revenue_recorded"),OR(J61="",K61="Nicht zutreffend")),"Wert prüfen",IF(AND(G61="customer_lost",COUNTIFS($A$7:$A$406,A61,$D$7:$D$406,D61,$G$7:$G$406,"qualified_lead",$F$7:$F$406,"&lt;="&amp;F61,$B$7:$B$406,"Ja")=0),"Qualifikation fehlt","Bereit")))))))))</x:f>
      </x:c>
      <x:c r="W61" s="123" t="n">
        <x:f>IF(AND(B61="Ja",G61="qualified_lead",D61&lt;&gt;""),IF(COUNTIFS($A$7:A61,A61,$B$7:B61,"Ja",$D$7:D61,D61,$G$7:G61,"qualified_lead")=1,1,0),0)</x:f>
        <x:v>0</x:v>
      </x:c>
      <x:c r="X61" s="123" t="n">
        <x:f>IF(AND(B61="Ja",G61="customer_won",E61&lt;&gt;""),IF(COUNTIFS($A$7:A61,A61,$B$7:B61,"Ja",$E$7:E61,E61,$G$7:G61,"customer_won")=1,1,0),0)</x:f>
        <x:v>0</x:v>
      </x:c>
      <x:c r="Y61" s="133" t="str">
        <x:f>IF(D61="","",IF(COUNTIFS('KONTAKTE'!$A$7:$A$306,A61,'KONTAKTE'!$B$7:$B$306,D61)&lt;&gt;1,"",IFERROR(INDEX('KONTAKTE'!$F$7:$F$306,SUMIFS('KONTAKTE'!$AF$7:$AF$306,'KONTAKTE'!$A$7:$A$306,A61,'KONTAKTE'!$B$7:$B$306,D61)),"")))</x:f>
      </x:c>
    </x:row>
    <x:row r="62" ht="22.5" customHeight="1">
      <x:c r="A62" s="61" t="str">
        <x:v>Eigene Daten</x:v>
      </x:c>
      <x:c r="B62" s="61" t="str">
        <x:v>Ja</x:v>
      </x:c>
      <x:c r="C62" s="58"/>
      <x:c r="D62" s="58"/>
      <x:c r="E62" s="58"/>
      <x:c r="F62" s="125"/>
      <x:c r="G62" s="58"/>
      <x:c r="H62" s="58"/>
      <x:c r="I62" s="58"/>
      <x:c r="J62" s="129"/>
      <x:c r="K62" s="58"/>
      <x:c r="L62" s="58"/>
      <x:c r="M62" s="58"/>
      <x:c r="N62" s="58"/>
      <x:c r="O62" s="58"/>
      <x:c r="P62" s="58"/>
      <x:c r="Q62" s="58"/>
      <x:c r="R62" s="127" t="str">
        <x:f>IF(D62="","",IF(COUNTIFS('KONTAKTE'!$A$7:$A$306,A62,'KONTAKTE'!$B$7:$B$306,D62)&lt;&gt;1,"",IFERROR(INDEX('KONTAKTE'!$AD$7:$AD$306,SUMIFS('KONTAKTE'!$AF$7:$AF$306,'KONTAKTE'!$A$7:$A$306,A62,'KONTAKTE'!$B$7:$B$306,D62)),"")))</x:f>
      </x:c>
      <x:c r="S62" s="123" t="str">
        <x:f>IF(D62="","",IF(COUNTIFS('KONTAKTE'!$A$7:$A$306,A62,'KONTAKTE'!$B$7:$B$306,D62)&lt;&gt;1,"",IFERROR(INDEX('KONTAKTE'!$Z$7:$Z$306,SUMIFS('KONTAKTE'!$AF$7:$AF$306,'KONTAKTE'!$A$7:$A$306,A62,'KONTAKTE'!$B$7:$B$306,D62)),"")))</x:f>
      </x:c>
      <x:c r="T62" s="123" t="str">
        <x:f>IF(D62="","",IF(COUNTIFS('KONTAKTE'!$A$7:$A$306,A62,'KONTAKTE'!$B$7:$B$306,D62)&lt;&gt;1,"",IFERROR(INDEX('KONTAKTE'!$AA$7:$AA$306,SUMIFS('KONTAKTE'!$AF$7:$AF$306,'KONTAKTE'!$A$7:$A$306,A62,'KONTAKTE'!$B$7:$B$306,D62)),"")))</x:f>
      </x:c>
      <x:c r="U62" s="131" t="str">
        <x:f>IF(OR(D62="",F62="",Y62=""),"",IFERROR(INT(F62-Y62),""))</x:f>
      </x:c>
      <x:c r="V62" s="123" t="str">
        <x:f>IF(C62="","",IF(COUNTIFS('KONTAKTE'!$A$7:$A$306,A62,'KONTAKTE'!$B$7:$B$306,D62)=0,"Lead-ID fehlt",IF(COUNTIFS('KONTAKTE'!$A$7:$A$306,A62,'KONTAKTE'!$B$7:$B$306,D62)&gt;1,"Lead-ID doppelt",IF(AND(G62="customer_won",E62=""),"Deal-ID fehlt",IF(AND(B62="Ja",G62="qualified_lead",D62&lt;&gt;"",COUNTIFS($A$7:$A$406,A62,$B$7:$B$406,"Ja",$D$7:$D$406,D62,$G$7:$G$406,"qualified_lead")&gt;1),"Duplikat prüfen",IF(AND(B62="Ja",G62="customer_won",E62&lt;&gt;"",COUNTIFS($A$7:$A$406,A62,$B$7:$B$406,"Ja",$E$7:$E$406,E62,$G$7:$G$406,"customer_won")&gt;1),"Duplikat prüfen",IF(U62&lt;0,"Datum prüfen",IF(AND(OR(G62="customer_won",G62="revenue_recorded"),OR(J62="",K62="Nicht zutreffend")),"Wert prüfen",IF(AND(G62="customer_lost",COUNTIFS($A$7:$A$406,A62,$D$7:$D$406,D62,$G$7:$G$406,"qualified_lead",$F$7:$F$406,"&lt;="&amp;F62,$B$7:$B$406,"Ja")=0),"Qualifikation fehlt","Bereit")))))))))</x:f>
      </x:c>
      <x:c r="W62" s="123" t="n">
        <x:f>IF(AND(B62="Ja",G62="qualified_lead",D62&lt;&gt;""),IF(COUNTIFS($A$7:A62,A62,$B$7:B62,"Ja",$D$7:D62,D62,$G$7:G62,"qualified_lead")=1,1,0),0)</x:f>
        <x:v>0</x:v>
      </x:c>
      <x:c r="X62" s="123" t="n">
        <x:f>IF(AND(B62="Ja",G62="customer_won",E62&lt;&gt;""),IF(COUNTIFS($A$7:A62,A62,$B$7:B62,"Ja",$E$7:E62,E62,$G$7:G62,"customer_won")=1,1,0),0)</x:f>
        <x:v>0</x:v>
      </x:c>
      <x:c r="Y62" s="133" t="str">
        <x:f>IF(D62="","",IF(COUNTIFS('KONTAKTE'!$A$7:$A$306,A62,'KONTAKTE'!$B$7:$B$306,D62)&lt;&gt;1,"",IFERROR(INDEX('KONTAKTE'!$F$7:$F$306,SUMIFS('KONTAKTE'!$AF$7:$AF$306,'KONTAKTE'!$A$7:$A$306,A62,'KONTAKTE'!$B$7:$B$306,D62)),"")))</x:f>
      </x:c>
    </x:row>
    <x:row r="63" ht="22.5" customHeight="1">
      <x:c r="A63" s="61" t="str">
        <x:v>Eigene Daten</x:v>
      </x:c>
      <x:c r="B63" s="61" t="str">
        <x:v>Ja</x:v>
      </x:c>
      <x:c r="C63" s="58"/>
      <x:c r="D63" s="58"/>
      <x:c r="E63" s="58"/>
      <x:c r="F63" s="125"/>
      <x:c r="G63" s="58"/>
      <x:c r="H63" s="58"/>
      <x:c r="I63" s="58"/>
      <x:c r="J63" s="129"/>
      <x:c r="K63" s="58"/>
      <x:c r="L63" s="58"/>
      <x:c r="M63" s="58"/>
      <x:c r="N63" s="58"/>
      <x:c r="O63" s="58"/>
      <x:c r="P63" s="58"/>
      <x:c r="Q63" s="58"/>
      <x:c r="R63" s="127" t="str">
        <x:f>IF(D63="","",IF(COUNTIFS('KONTAKTE'!$A$7:$A$306,A63,'KONTAKTE'!$B$7:$B$306,D63)&lt;&gt;1,"",IFERROR(INDEX('KONTAKTE'!$AD$7:$AD$306,SUMIFS('KONTAKTE'!$AF$7:$AF$306,'KONTAKTE'!$A$7:$A$306,A63,'KONTAKTE'!$B$7:$B$306,D63)),"")))</x:f>
      </x:c>
      <x:c r="S63" s="123" t="str">
        <x:f>IF(D63="","",IF(COUNTIFS('KONTAKTE'!$A$7:$A$306,A63,'KONTAKTE'!$B$7:$B$306,D63)&lt;&gt;1,"",IFERROR(INDEX('KONTAKTE'!$Z$7:$Z$306,SUMIFS('KONTAKTE'!$AF$7:$AF$306,'KONTAKTE'!$A$7:$A$306,A63,'KONTAKTE'!$B$7:$B$306,D63)),"")))</x:f>
      </x:c>
      <x:c r="T63" s="123" t="str">
        <x:f>IF(D63="","",IF(COUNTIFS('KONTAKTE'!$A$7:$A$306,A63,'KONTAKTE'!$B$7:$B$306,D63)&lt;&gt;1,"",IFERROR(INDEX('KONTAKTE'!$AA$7:$AA$306,SUMIFS('KONTAKTE'!$AF$7:$AF$306,'KONTAKTE'!$A$7:$A$306,A63,'KONTAKTE'!$B$7:$B$306,D63)),"")))</x:f>
      </x:c>
      <x:c r="U63" s="131" t="str">
        <x:f>IF(OR(D63="",F63="",Y63=""),"",IFERROR(INT(F63-Y63),""))</x:f>
      </x:c>
      <x:c r="V63" s="123" t="str">
        <x:f>IF(C63="","",IF(COUNTIFS('KONTAKTE'!$A$7:$A$306,A63,'KONTAKTE'!$B$7:$B$306,D63)=0,"Lead-ID fehlt",IF(COUNTIFS('KONTAKTE'!$A$7:$A$306,A63,'KONTAKTE'!$B$7:$B$306,D63)&gt;1,"Lead-ID doppelt",IF(AND(G63="customer_won",E63=""),"Deal-ID fehlt",IF(AND(B63="Ja",G63="qualified_lead",D63&lt;&gt;"",COUNTIFS($A$7:$A$406,A63,$B$7:$B$406,"Ja",$D$7:$D$406,D63,$G$7:$G$406,"qualified_lead")&gt;1),"Duplikat prüfen",IF(AND(B63="Ja",G63="customer_won",E63&lt;&gt;"",COUNTIFS($A$7:$A$406,A63,$B$7:$B$406,"Ja",$E$7:$E$406,E63,$G$7:$G$406,"customer_won")&gt;1),"Duplikat prüfen",IF(U63&lt;0,"Datum prüfen",IF(AND(OR(G63="customer_won",G63="revenue_recorded"),OR(J63="",K63="Nicht zutreffend")),"Wert prüfen",IF(AND(G63="customer_lost",COUNTIFS($A$7:$A$406,A63,$D$7:$D$406,D63,$G$7:$G$406,"qualified_lead",$F$7:$F$406,"&lt;="&amp;F63,$B$7:$B$406,"Ja")=0),"Qualifikation fehlt","Bereit")))))))))</x:f>
      </x:c>
      <x:c r="W63" s="123" t="n">
        <x:f>IF(AND(B63="Ja",G63="qualified_lead",D63&lt;&gt;""),IF(COUNTIFS($A$7:A63,A63,$B$7:B63,"Ja",$D$7:D63,D63,$G$7:G63,"qualified_lead")=1,1,0),0)</x:f>
        <x:v>0</x:v>
      </x:c>
      <x:c r="X63" s="123" t="n">
        <x:f>IF(AND(B63="Ja",G63="customer_won",E63&lt;&gt;""),IF(COUNTIFS($A$7:A63,A63,$B$7:B63,"Ja",$E$7:E63,E63,$G$7:G63,"customer_won")=1,1,0),0)</x:f>
        <x:v>0</x:v>
      </x:c>
      <x:c r="Y63" s="133" t="str">
        <x:f>IF(D63="","",IF(COUNTIFS('KONTAKTE'!$A$7:$A$306,A63,'KONTAKTE'!$B$7:$B$306,D63)&lt;&gt;1,"",IFERROR(INDEX('KONTAKTE'!$F$7:$F$306,SUMIFS('KONTAKTE'!$AF$7:$AF$306,'KONTAKTE'!$A$7:$A$306,A63,'KONTAKTE'!$B$7:$B$306,D63)),"")))</x:f>
      </x:c>
    </x:row>
    <x:row r="64" ht="22.5" customHeight="1">
      <x:c r="A64" s="61" t="str">
        <x:v>Eigene Daten</x:v>
      </x:c>
      <x:c r="B64" s="61" t="str">
        <x:v>Ja</x:v>
      </x:c>
      <x:c r="C64" s="58"/>
      <x:c r="D64" s="58"/>
      <x:c r="E64" s="58"/>
      <x:c r="F64" s="125"/>
      <x:c r="G64" s="58"/>
      <x:c r="H64" s="58"/>
      <x:c r="I64" s="58"/>
      <x:c r="J64" s="129"/>
      <x:c r="K64" s="58"/>
      <x:c r="L64" s="58"/>
      <x:c r="M64" s="58"/>
      <x:c r="N64" s="58"/>
      <x:c r="O64" s="58"/>
      <x:c r="P64" s="58"/>
      <x:c r="Q64" s="58"/>
      <x:c r="R64" s="127" t="str">
        <x:f>IF(D64="","",IF(COUNTIFS('KONTAKTE'!$A$7:$A$306,A64,'KONTAKTE'!$B$7:$B$306,D64)&lt;&gt;1,"",IFERROR(INDEX('KONTAKTE'!$AD$7:$AD$306,SUMIFS('KONTAKTE'!$AF$7:$AF$306,'KONTAKTE'!$A$7:$A$306,A64,'KONTAKTE'!$B$7:$B$306,D64)),"")))</x:f>
      </x:c>
      <x:c r="S64" s="123" t="str">
        <x:f>IF(D64="","",IF(COUNTIFS('KONTAKTE'!$A$7:$A$306,A64,'KONTAKTE'!$B$7:$B$306,D64)&lt;&gt;1,"",IFERROR(INDEX('KONTAKTE'!$Z$7:$Z$306,SUMIFS('KONTAKTE'!$AF$7:$AF$306,'KONTAKTE'!$A$7:$A$306,A64,'KONTAKTE'!$B$7:$B$306,D64)),"")))</x:f>
      </x:c>
      <x:c r="T64" s="123" t="str">
        <x:f>IF(D64="","",IF(COUNTIFS('KONTAKTE'!$A$7:$A$306,A64,'KONTAKTE'!$B$7:$B$306,D64)&lt;&gt;1,"",IFERROR(INDEX('KONTAKTE'!$AA$7:$AA$306,SUMIFS('KONTAKTE'!$AF$7:$AF$306,'KONTAKTE'!$A$7:$A$306,A64,'KONTAKTE'!$B$7:$B$306,D64)),"")))</x:f>
      </x:c>
      <x:c r="U64" s="131" t="str">
        <x:f>IF(OR(D64="",F64="",Y64=""),"",IFERROR(INT(F64-Y64),""))</x:f>
      </x:c>
      <x:c r="V64" s="123" t="str">
        <x:f>IF(C64="","",IF(COUNTIFS('KONTAKTE'!$A$7:$A$306,A64,'KONTAKTE'!$B$7:$B$306,D64)=0,"Lead-ID fehlt",IF(COUNTIFS('KONTAKTE'!$A$7:$A$306,A64,'KONTAKTE'!$B$7:$B$306,D64)&gt;1,"Lead-ID doppelt",IF(AND(G64="customer_won",E64=""),"Deal-ID fehlt",IF(AND(B64="Ja",G64="qualified_lead",D64&lt;&gt;"",COUNTIFS($A$7:$A$406,A64,$B$7:$B$406,"Ja",$D$7:$D$406,D64,$G$7:$G$406,"qualified_lead")&gt;1),"Duplikat prüfen",IF(AND(B64="Ja",G64="customer_won",E64&lt;&gt;"",COUNTIFS($A$7:$A$406,A64,$B$7:$B$406,"Ja",$E$7:$E$406,E64,$G$7:$G$406,"customer_won")&gt;1),"Duplikat prüfen",IF(U64&lt;0,"Datum prüfen",IF(AND(OR(G64="customer_won",G64="revenue_recorded"),OR(J64="",K64="Nicht zutreffend")),"Wert prüfen",IF(AND(G64="customer_lost",COUNTIFS($A$7:$A$406,A64,$D$7:$D$406,D64,$G$7:$G$406,"qualified_lead",$F$7:$F$406,"&lt;="&amp;F64,$B$7:$B$406,"Ja")=0),"Qualifikation fehlt","Bereit")))))))))</x:f>
      </x:c>
      <x:c r="W64" s="123" t="n">
        <x:f>IF(AND(B64="Ja",G64="qualified_lead",D64&lt;&gt;""),IF(COUNTIFS($A$7:A64,A64,$B$7:B64,"Ja",$D$7:D64,D64,$G$7:G64,"qualified_lead")=1,1,0),0)</x:f>
        <x:v>0</x:v>
      </x:c>
      <x:c r="X64" s="123" t="n">
        <x:f>IF(AND(B64="Ja",G64="customer_won",E64&lt;&gt;""),IF(COUNTIFS($A$7:A64,A64,$B$7:B64,"Ja",$E$7:E64,E64,$G$7:G64,"customer_won")=1,1,0),0)</x:f>
        <x:v>0</x:v>
      </x:c>
      <x:c r="Y64" s="133" t="str">
        <x:f>IF(D64="","",IF(COUNTIFS('KONTAKTE'!$A$7:$A$306,A64,'KONTAKTE'!$B$7:$B$306,D64)&lt;&gt;1,"",IFERROR(INDEX('KONTAKTE'!$F$7:$F$306,SUMIFS('KONTAKTE'!$AF$7:$AF$306,'KONTAKTE'!$A$7:$A$306,A64,'KONTAKTE'!$B$7:$B$306,D64)),"")))</x:f>
      </x:c>
    </x:row>
    <x:row r="65" ht="22.5" customHeight="1">
      <x:c r="A65" s="61" t="str">
        <x:v>Eigene Daten</x:v>
      </x:c>
      <x:c r="B65" s="61" t="str">
        <x:v>Ja</x:v>
      </x:c>
      <x:c r="C65" s="58"/>
      <x:c r="D65" s="58"/>
      <x:c r="E65" s="58"/>
      <x:c r="F65" s="125"/>
      <x:c r="G65" s="58"/>
      <x:c r="H65" s="58"/>
      <x:c r="I65" s="58"/>
      <x:c r="J65" s="129"/>
      <x:c r="K65" s="58"/>
      <x:c r="L65" s="58"/>
      <x:c r="M65" s="58"/>
      <x:c r="N65" s="58"/>
      <x:c r="O65" s="58"/>
      <x:c r="P65" s="58"/>
      <x:c r="Q65" s="58"/>
      <x:c r="R65" s="127" t="str">
        <x:f>IF(D65="","",IF(COUNTIFS('KONTAKTE'!$A$7:$A$306,A65,'KONTAKTE'!$B$7:$B$306,D65)&lt;&gt;1,"",IFERROR(INDEX('KONTAKTE'!$AD$7:$AD$306,SUMIFS('KONTAKTE'!$AF$7:$AF$306,'KONTAKTE'!$A$7:$A$306,A65,'KONTAKTE'!$B$7:$B$306,D65)),"")))</x:f>
      </x:c>
      <x:c r="S65" s="123" t="str">
        <x:f>IF(D65="","",IF(COUNTIFS('KONTAKTE'!$A$7:$A$306,A65,'KONTAKTE'!$B$7:$B$306,D65)&lt;&gt;1,"",IFERROR(INDEX('KONTAKTE'!$Z$7:$Z$306,SUMIFS('KONTAKTE'!$AF$7:$AF$306,'KONTAKTE'!$A$7:$A$306,A65,'KONTAKTE'!$B$7:$B$306,D65)),"")))</x:f>
      </x:c>
      <x:c r="T65" s="123" t="str">
        <x:f>IF(D65="","",IF(COUNTIFS('KONTAKTE'!$A$7:$A$306,A65,'KONTAKTE'!$B$7:$B$306,D65)&lt;&gt;1,"",IFERROR(INDEX('KONTAKTE'!$AA$7:$AA$306,SUMIFS('KONTAKTE'!$AF$7:$AF$306,'KONTAKTE'!$A$7:$A$306,A65,'KONTAKTE'!$B$7:$B$306,D65)),"")))</x:f>
      </x:c>
      <x:c r="U65" s="131" t="str">
        <x:f>IF(OR(D65="",F65="",Y65=""),"",IFERROR(INT(F65-Y65),""))</x:f>
      </x:c>
      <x:c r="V65" s="123" t="str">
        <x:f>IF(C65="","",IF(COUNTIFS('KONTAKTE'!$A$7:$A$306,A65,'KONTAKTE'!$B$7:$B$306,D65)=0,"Lead-ID fehlt",IF(COUNTIFS('KONTAKTE'!$A$7:$A$306,A65,'KONTAKTE'!$B$7:$B$306,D65)&gt;1,"Lead-ID doppelt",IF(AND(G65="customer_won",E65=""),"Deal-ID fehlt",IF(AND(B65="Ja",G65="qualified_lead",D65&lt;&gt;"",COUNTIFS($A$7:$A$406,A65,$B$7:$B$406,"Ja",$D$7:$D$406,D65,$G$7:$G$406,"qualified_lead")&gt;1),"Duplikat prüfen",IF(AND(B65="Ja",G65="customer_won",E65&lt;&gt;"",COUNTIFS($A$7:$A$406,A65,$B$7:$B$406,"Ja",$E$7:$E$406,E65,$G$7:$G$406,"customer_won")&gt;1),"Duplikat prüfen",IF(U65&lt;0,"Datum prüfen",IF(AND(OR(G65="customer_won",G65="revenue_recorded"),OR(J65="",K65="Nicht zutreffend")),"Wert prüfen",IF(AND(G65="customer_lost",COUNTIFS($A$7:$A$406,A65,$D$7:$D$406,D65,$G$7:$G$406,"qualified_lead",$F$7:$F$406,"&lt;="&amp;F65,$B$7:$B$406,"Ja")=0),"Qualifikation fehlt","Bereit")))))))))</x:f>
      </x:c>
      <x:c r="W65" s="123" t="n">
        <x:f>IF(AND(B65="Ja",G65="qualified_lead",D65&lt;&gt;""),IF(COUNTIFS($A$7:A65,A65,$B$7:B65,"Ja",$D$7:D65,D65,$G$7:G65,"qualified_lead")=1,1,0),0)</x:f>
        <x:v>0</x:v>
      </x:c>
      <x:c r="X65" s="123" t="n">
        <x:f>IF(AND(B65="Ja",G65="customer_won",E65&lt;&gt;""),IF(COUNTIFS($A$7:A65,A65,$B$7:B65,"Ja",$E$7:E65,E65,$G$7:G65,"customer_won")=1,1,0),0)</x:f>
        <x:v>0</x:v>
      </x:c>
      <x:c r="Y65" s="133" t="str">
        <x:f>IF(D65="","",IF(COUNTIFS('KONTAKTE'!$A$7:$A$306,A65,'KONTAKTE'!$B$7:$B$306,D65)&lt;&gt;1,"",IFERROR(INDEX('KONTAKTE'!$F$7:$F$306,SUMIFS('KONTAKTE'!$AF$7:$AF$306,'KONTAKTE'!$A$7:$A$306,A65,'KONTAKTE'!$B$7:$B$306,D65)),"")))</x:f>
      </x:c>
    </x:row>
    <x:row r="66" ht="22.5" customHeight="1">
      <x:c r="A66" s="61" t="str">
        <x:v>Eigene Daten</x:v>
      </x:c>
      <x:c r="B66" s="61" t="str">
        <x:v>Ja</x:v>
      </x:c>
      <x:c r="C66" s="58"/>
      <x:c r="D66" s="58"/>
      <x:c r="E66" s="58"/>
      <x:c r="F66" s="125"/>
      <x:c r="G66" s="58"/>
      <x:c r="H66" s="58"/>
      <x:c r="I66" s="58"/>
      <x:c r="J66" s="129"/>
      <x:c r="K66" s="58"/>
      <x:c r="L66" s="58"/>
      <x:c r="M66" s="58"/>
      <x:c r="N66" s="58"/>
      <x:c r="O66" s="58"/>
      <x:c r="P66" s="58"/>
      <x:c r="Q66" s="58"/>
      <x:c r="R66" s="127" t="str">
        <x:f>IF(D66="","",IF(COUNTIFS('KONTAKTE'!$A$7:$A$306,A66,'KONTAKTE'!$B$7:$B$306,D66)&lt;&gt;1,"",IFERROR(INDEX('KONTAKTE'!$AD$7:$AD$306,SUMIFS('KONTAKTE'!$AF$7:$AF$306,'KONTAKTE'!$A$7:$A$306,A66,'KONTAKTE'!$B$7:$B$306,D66)),"")))</x:f>
      </x:c>
      <x:c r="S66" s="123" t="str">
        <x:f>IF(D66="","",IF(COUNTIFS('KONTAKTE'!$A$7:$A$306,A66,'KONTAKTE'!$B$7:$B$306,D66)&lt;&gt;1,"",IFERROR(INDEX('KONTAKTE'!$Z$7:$Z$306,SUMIFS('KONTAKTE'!$AF$7:$AF$306,'KONTAKTE'!$A$7:$A$306,A66,'KONTAKTE'!$B$7:$B$306,D66)),"")))</x:f>
      </x:c>
      <x:c r="T66" s="123" t="str">
        <x:f>IF(D66="","",IF(COUNTIFS('KONTAKTE'!$A$7:$A$306,A66,'KONTAKTE'!$B$7:$B$306,D66)&lt;&gt;1,"",IFERROR(INDEX('KONTAKTE'!$AA$7:$AA$306,SUMIFS('KONTAKTE'!$AF$7:$AF$306,'KONTAKTE'!$A$7:$A$306,A66,'KONTAKTE'!$B$7:$B$306,D66)),"")))</x:f>
      </x:c>
      <x:c r="U66" s="131" t="str">
        <x:f>IF(OR(D66="",F66="",Y66=""),"",IFERROR(INT(F66-Y66),""))</x:f>
      </x:c>
      <x:c r="V66" s="123" t="str">
        <x:f>IF(C66="","",IF(COUNTIFS('KONTAKTE'!$A$7:$A$306,A66,'KONTAKTE'!$B$7:$B$306,D66)=0,"Lead-ID fehlt",IF(COUNTIFS('KONTAKTE'!$A$7:$A$306,A66,'KONTAKTE'!$B$7:$B$306,D66)&gt;1,"Lead-ID doppelt",IF(AND(G66="customer_won",E66=""),"Deal-ID fehlt",IF(AND(B66="Ja",G66="qualified_lead",D66&lt;&gt;"",COUNTIFS($A$7:$A$406,A66,$B$7:$B$406,"Ja",$D$7:$D$406,D66,$G$7:$G$406,"qualified_lead")&gt;1),"Duplikat prüfen",IF(AND(B66="Ja",G66="customer_won",E66&lt;&gt;"",COUNTIFS($A$7:$A$406,A66,$B$7:$B$406,"Ja",$E$7:$E$406,E66,$G$7:$G$406,"customer_won")&gt;1),"Duplikat prüfen",IF(U66&lt;0,"Datum prüfen",IF(AND(OR(G66="customer_won",G66="revenue_recorded"),OR(J66="",K66="Nicht zutreffend")),"Wert prüfen",IF(AND(G66="customer_lost",COUNTIFS($A$7:$A$406,A66,$D$7:$D$406,D66,$G$7:$G$406,"qualified_lead",$F$7:$F$406,"&lt;="&amp;F66,$B$7:$B$406,"Ja")=0),"Qualifikation fehlt","Bereit")))))))))</x:f>
      </x:c>
      <x:c r="W66" s="123" t="n">
        <x:f>IF(AND(B66="Ja",G66="qualified_lead",D66&lt;&gt;""),IF(COUNTIFS($A$7:A66,A66,$B$7:B66,"Ja",$D$7:D66,D66,$G$7:G66,"qualified_lead")=1,1,0),0)</x:f>
        <x:v>0</x:v>
      </x:c>
      <x:c r="X66" s="123" t="n">
        <x:f>IF(AND(B66="Ja",G66="customer_won",E66&lt;&gt;""),IF(COUNTIFS($A$7:A66,A66,$B$7:B66,"Ja",$E$7:E66,E66,$G$7:G66,"customer_won")=1,1,0),0)</x:f>
        <x:v>0</x:v>
      </x:c>
      <x:c r="Y66" s="133" t="str">
        <x:f>IF(D66="","",IF(COUNTIFS('KONTAKTE'!$A$7:$A$306,A66,'KONTAKTE'!$B$7:$B$306,D66)&lt;&gt;1,"",IFERROR(INDEX('KONTAKTE'!$F$7:$F$306,SUMIFS('KONTAKTE'!$AF$7:$AF$306,'KONTAKTE'!$A$7:$A$306,A66,'KONTAKTE'!$B$7:$B$306,D66)),"")))</x:f>
      </x:c>
    </x:row>
    <x:row r="67" ht="22.5" customHeight="1">
      <x:c r="A67" s="61" t="str">
        <x:v>Eigene Daten</x:v>
      </x:c>
      <x:c r="B67" s="61" t="str">
        <x:v>Ja</x:v>
      </x:c>
      <x:c r="C67" s="58"/>
      <x:c r="D67" s="58"/>
      <x:c r="E67" s="58"/>
      <x:c r="F67" s="125"/>
      <x:c r="G67" s="58"/>
      <x:c r="H67" s="58"/>
      <x:c r="I67" s="58"/>
      <x:c r="J67" s="129"/>
      <x:c r="K67" s="58"/>
      <x:c r="L67" s="58"/>
      <x:c r="M67" s="58"/>
      <x:c r="N67" s="58"/>
      <x:c r="O67" s="58"/>
      <x:c r="P67" s="58"/>
      <x:c r="Q67" s="58"/>
      <x:c r="R67" s="127" t="str">
        <x:f>IF(D67="","",IF(COUNTIFS('KONTAKTE'!$A$7:$A$306,A67,'KONTAKTE'!$B$7:$B$306,D67)&lt;&gt;1,"",IFERROR(INDEX('KONTAKTE'!$AD$7:$AD$306,SUMIFS('KONTAKTE'!$AF$7:$AF$306,'KONTAKTE'!$A$7:$A$306,A67,'KONTAKTE'!$B$7:$B$306,D67)),"")))</x:f>
      </x:c>
      <x:c r="S67" s="123" t="str">
        <x:f>IF(D67="","",IF(COUNTIFS('KONTAKTE'!$A$7:$A$306,A67,'KONTAKTE'!$B$7:$B$306,D67)&lt;&gt;1,"",IFERROR(INDEX('KONTAKTE'!$Z$7:$Z$306,SUMIFS('KONTAKTE'!$AF$7:$AF$306,'KONTAKTE'!$A$7:$A$306,A67,'KONTAKTE'!$B$7:$B$306,D67)),"")))</x:f>
      </x:c>
      <x:c r="T67" s="123" t="str">
        <x:f>IF(D67="","",IF(COUNTIFS('KONTAKTE'!$A$7:$A$306,A67,'KONTAKTE'!$B$7:$B$306,D67)&lt;&gt;1,"",IFERROR(INDEX('KONTAKTE'!$AA$7:$AA$306,SUMIFS('KONTAKTE'!$AF$7:$AF$306,'KONTAKTE'!$A$7:$A$306,A67,'KONTAKTE'!$B$7:$B$306,D67)),"")))</x:f>
      </x:c>
      <x:c r="U67" s="131" t="str">
        <x:f>IF(OR(D67="",F67="",Y67=""),"",IFERROR(INT(F67-Y67),""))</x:f>
      </x:c>
      <x:c r="V67" s="123" t="str">
        <x:f>IF(C67="","",IF(COUNTIFS('KONTAKTE'!$A$7:$A$306,A67,'KONTAKTE'!$B$7:$B$306,D67)=0,"Lead-ID fehlt",IF(COUNTIFS('KONTAKTE'!$A$7:$A$306,A67,'KONTAKTE'!$B$7:$B$306,D67)&gt;1,"Lead-ID doppelt",IF(AND(G67="customer_won",E67=""),"Deal-ID fehlt",IF(AND(B67="Ja",G67="qualified_lead",D67&lt;&gt;"",COUNTIFS($A$7:$A$406,A67,$B$7:$B$406,"Ja",$D$7:$D$406,D67,$G$7:$G$406,"qualified_lead")&gt;1),"Duplikat prüfen",IF(AND(B67="Ja",G67="customer_won",E67&lt;&gt;"",COUNTIFS($A$7:$A$406,A67,$B$7:$B$406,"Ja",$E$7:$E$406,E67,$G$7:$G$406,"customer_won")&gt;1),"Duplikat prüfen",IF(U67&lt;0,"Datum prüfen",IF(AND(OR(G67="customer_won",G67="revenue_recorded"),OR(J67="",K67="Nicht zutreffend")),"Wert prüfen",IF(AND(G67="customer_lost",COUNTIFS($A$7:$A$406,A67,$D$7:$D$406,D67,$G$7:$G$406,"qualified_lead",$F$7:$F$406,"&lt;="&amp;F67,$B$7:$B$406,"Ja")=0),"Qualifikation fehlt","Bereit")))))))))</x:f>
      </x:c>
      <x:c r="W67" s="123" t="n">
        <x:f>IF(AND(B67="Ja",G67="qualified_lead",D67&lt;&gt;""),IF(COUNTIFS($A$7:A67,A67,$B$7:B67,"Ja",$D$7:D67,D67,$G$7:G67,"qualified_lead")=1,1,0),0)</x:f>
        <x:v>0</x:v>
      </x:c>
      <x:c r="X67" s="123" t="n">
        <x:f>IF(AND(B67="Ja",G67="customer_won",E67&lt;&gt;""),IF(COUNTIFS($A$7:A67,A67,$B$7:B67,"Ja",$E$7:E67,E67,$G$7:G67,"customer_won")=1,1,0),0)</x:f>
        <x:v>0</x:v>
      </x:c>
      <x:c r="Y67" s="133" t="str">
        <x:f>IF(D67="","",IF(COUNTIFS('KONTAKTE'!$A$7:$A$306,A67,'KONTAKTE'!$B$7:$B$306,D67)&lt;&gt;1,"",IFERROR(INDEX('KONTAKTE'!$F$7:$F$306,SUMIFS('KONTAKTE'!$AF$7:$AF$306,'KONTAKTE'!$A$7:$A$306,A67,'KONTAKTE'!$B$7:$B$306,D67)),"")))</x:f>
      </x:c>
    </x:row>
    <x:row r="68" ht="22.5" customHeight="1">
      <x:c r="A68" s="61" t="str">
        <x:v>Eigene Daten</x:v>
      </x:c>
      <x:c r="B68" s="61" t="str">
        <x:v>Ja</x:v>
      </x:c>
      <x:c r="C68" s="58"/>
      <x:c r="D68" s="58"/>
      <x:c r="E68" s="58"/>
      <x:c r="F68" s="125"/>
      <x:c r="G68" s="58"/>
      <x:c r="H68" s="58"/>
      <x:c r="I68" s="58"/>
      <x:c r="J68" s="129"/>
      <x:c r="K68" s="58"/>
      <x:c r="L68" s="58"/>
      <x:c r="M68" s="58"/>
      <x:c r="N68" s="58"/>
      <x:c r="O68" s="58"/>
      <x:c r="P68" s="58"/>
      <x:c r="Q68" s="58"/>
      <x:c r="R68" s="127" t="str">
        <x:f>IF(D68="","",IF(COUNTIFS('KONTAKTE'!$A$7:$A$306,A68,'KONTAKTE'!$B$7:$B$306,D68)&lt;&gt;1,"",IFERROR(INDEX('KONTAKTE'!$AD$7:$AD$306,SUMIFS('KONTAKTE'!$AF$7:$AF$306,'KONTAKTE'!$A$7:$A$306,A68,'KONTAKTE'!$B$7:$B$306,D68)),"")))</x:f>
      </x:c>
      <x:c r="S68" s="123" t="str">
        <x:f>IF(D68="","",IF(COUNTIFS('KONTAKTE'!$A$7:$A$306,A68,'KONTAKTE'!$B$7:$B$306,D68)&lt;&gt;1,"",IFERROR(INDEX('KONTAKTE'!$Z$7:$Z$306,SUMIFS('KONTAKTE'!$AF$7:$AF$306,'KONTAKTE'!$A$7:$A$306,A68,'KONTAKTE'!$B$7:$B$306,D68)),"")))</x:f>
      </x:c>
      <x:c r="T68" s="123" t="str">
        <x:f>IF(D68="","",IF(COUNTIFS('KONTAKTE'!$A$7:$A$306,A68,'KONTAKTE'!$B$7:$B$306,D68)&lt;&gt;1,"",IFERROR(INDEX('KONTAKTE'!$AA$7:$AA$306,SUMIFS('KONTAKTE'!$AF$7:$AF$306,'KONTAKTE'!$A$7:$A$306,A68,'KONTAKTE'!$B$7:$B$306,D68)),"")))</x:f>
      </x:c>
      <x:c r="U68" s="131" t="str">
        <x:f>IF(OR(D68="",F68="",Y68=""),"",IFERROR(INT(F68-Y68),""))</x:f>
      </x:c>
      <x:c r="V68" s="123" t="str">
        <x:f>IF(C68="","",IF(COUNTIFS('KONTAKTE'!$A$7:$A$306,A68,'KONTAKTE'!$B$7:$B$306,D68)=0,"Lead-ID fehlt",IF(COUNTIFS('KONTAKTE'!$A$7:$A$306,A68,'KONTAKTE'!$B$7:$B$306,D68)&gt;1,"Lead-ID doppelt",IF(AND(G68="customer_won",E68=""),"Deal-ID fehlt",IF(AND(B68="Ja",G68="qualified_lead",D68&lt;&gt;"",COUNTIFS($A$7:$A$406,A68,$B$7:$B$406,"Ja",$D$7:$D$406,D68,$G$7:$G$406,"qualified_lead")&gt;1),"Duplikat prüfen",IF(AND(B68="Ja",G68="customer_won",E68&lt;&gt;"",COUNTIFS($A$7:$A$406,A68,$B$7:$B$406,"Ja",$E$7:$E$406,E68,$G$7:$G$406,"customer_won")&gt;1),"Duplikat prüfen",IF(U68&lt;0,"Datum prüfen",IF(AND(OR(G68="customer_won",G68="revenue_recorded"),OR(J68="",K68="Nicht zutreffend")),"Wert prüfen",IF(AND(G68="customer_lost",COUNTIFS($A$7:$A$406,A68,$D$7:$D$406,D68,$G$7:$G$406,"qualified_lead",$F$7:$F$406,"&lt;="&amp;F68,$B$7:$B$406,"Ja")=0),"Qualifikation fehlt","Bereit")))))))))</x:f>
      </x:c>
      <x:c r="W68" s="123" t="n">
        <x:f>IF(AND(B68="Ja",G68="qualified_lead",D68&lt;&gt;""),IF(COUNTIFS($A$7:A68,A68,$B$7:B68,"Ja",$D$7:D68,D68,$G$7:G68,"qualified_lead")=1,1,0),0)</x:f>
        <x:v>0</x:v>
      </x:c>
      <x:c r="X68" s="123" t="n">
        <x:f>IF(AND(B68="Ja",G68="customer_won",E68&lt;&gt;""),IF(COUNTIFS($A$7:A68,A68,$B$7:B68,"Ja",$E$7:E68,E68,$G$7:G68,"customer_won")=1,1,0),0)</x:f>
        <x:v>0</x:v>
      </x:c>
      <x:c r="Y68" s="133" t="str">
        <x:f>IF(D68="","",IF(COUNTIFS('KONTAKTE'!$A$7:$A$306,A68,'KONTAKTE'!$B$7:$B$306,D68)&lt;&gt;1,"",IFERROR(INDEX('KONTAKTE'!$F$7:$F$306,SUMIFS('KONTAKTE'!$AF$7:$AF$306,'KONTAKTE'!$A$7:$A$306,A68,'KONTAKTE'!$B$7:$B$306,D68)),"")))</x:f>
      </x:c>
    </x:row>
    <x:row r="69" ht="22.5" customHeight="1">
      <x:c r="A69" s="61" t="str">
        <x:v>Eigene Daten</x:v>
      </x:c>
      <x:c r="B69" s="61" t="str">
        <x:v>Ja</x:v>
      </x:c>
      <x:c r="C69" s="58"/>
      <x:c r="D69" s="58"/>
      <x:c r="E69" s="58"/>
      <x:c r="F69" s="125"/>
      <x:c r="G69" s="58"/>
      <x:c r="H69" s="58"/>
      <x:c r="I69" s="58"/>
      <x:c r="J69" s="129"/>
      <x:c r="K69" s="58"/>
      <x:c r="L69" s="58"/>
      <x:c r="M69" s="58"/>
      <x:c r="N69" s="58"/>
      <x:c r="O69" s="58"/>
      <x:c r="P69" s="58"/>
      <x:c r="Q69" s="58"/>
      <x:c r="R69" s="127" t="str">
        <x:f>IF(D69="","",IF(COUNTIFS('KONTAKTE'!$A$7:$A$306,A69,'KONTAKTE'!$B$7:$B$306,D69)&lt;&gt;1,"",IFERROR(INDEX('KONTAKTE'!$AD$7:$AD$306,SUMIFS('KONTAKTE'!$AF$7:$AF$306,'KONTAKTE'!$A$7:$A$306,A69,'KONTAKTE'!$B$7:$B$306,D69)),"")))</x:f>
      </x:c>
      <x:c r="S69" s="123" t="str">
        <x:f>IF(D69="","",IF(COUNTIFS('KONTAKTE'!$A$7:$A$306,A69,'KONTAKTE'!$B$7:$B$306,D69)&lt;&gt;1,"",IFERROR(INDEX('KONTAKTE'!$Z$7:$Z$306,SUMIFS('KONTAKTE'!$AF$7:$AF$306,'KONTAKTE'!$A$7:$A$306,A69,'KONTAKTE'!$B$7:$B$306,D69)),"")))</x:f>
      </x:c>
      <x:c r="T69" s="123" t="str">
        <x:f>IF(D69="","",IF(COUNTIFS('KONTAKTE'!$A$7:$A$306,A69,'KONTAKTE'!$B$7:$B$306,D69)&lt;&gt;1,"",IFERROR(INDEX('KONTAKTE'!$AA$7:$AA$306,SUMIFS('KONTAKTE'!$AF$7:$AF$306,'KONTAKTE'!$A$7:$A$306,A69,'KONTAKTE'!$B$7:$B$306,D69)),"")))</x:f>
      </x:c>
      <x:c r="U69" s="131" t="str">
        <x:f>IF(OR(D69="",F69="",Y69=""),"",IFERROR(INT(F69-Y69),""))</x:f>
      </x:c>
      <x:c r="V69" s="123" t="str">
        <x:f>IF(C69="","",IF(COUNTIFS('KONTAKTE'!$A$7:$A$306,A69,'KONTAKTE'!$B$7:$B$306,D69)=0,"Lead-ID fehlt",IF(COUNTIFS('KONTAKTE'!$A$7:$A$306,A69,'KONTAKTE'!$B$7:$B$306,D69)&gt;1,"Lead-ID doppelt",IF(AND(G69="customer_won",E69=""),"Deal-ID fehlt",IF(AND(B69="Ja",G69="qualified_lead",D69&lt;&gt;"",COUNTIFS($A$7:$A$406,A69,$B$7:$B$406,"Ja",$D$7:$D$406,D69,$G$7:$G$406,"qualified_lead")&gt;1),"Duplikat prüfen",IF(AND(B69="Ja",G69="customer_won",E69&lt;&gt;"",COUNTIFS($A$7:$A$406,A69,$B$7:$B$406,"Ja",$E$7:$E$406,E69,$G$7:$G$406,"customer_won")&gt;1),"Duplikat prüfen",IF(U69&lt;0,"Datum prüfen",IF(AND(OR(G69="customer_won",G69="revenue_recorded"),OR(J69="",K69="Nicht zutreffend")),"Wert prüfen",IF(AND(G69="customer_lost",COUNTIFS($A$7:$A$406,A69,$D$7:$D$406,D69,$G$7:$G$406,"qualified_lead",$F$7:$F$406,"&lt;="&amp;F69,$B$7:$B$406,"Ja")=0),"Qualifikation fehlt","Bereit")))))))))</x:f>
      </x:c>
      <x:c r="W69" s="123" t="n">
        <x:f>IF(AND(B69="Ja",G69="qualified_lead",D69&lt;&gt;""),IF(COUNTIFS($A$7:A69,A69,$B$7:B69,"Ja",$D$7:D69,D69,$G$7:G69,"qualified_lead")=1,1,0),0)</x:f>
        <x:v>0</x:v>
      </x:c>
      <x:c r="X69" s="123" t="n">
        <x:f>IF(AND(B69="Ja",G69="customer_won",E69&lt;&gt;""),IF(COUNTIFS($A$7:A69,A69,$B$7:B69,"Ja",$E$7:E69,E69,$G$7:G69,"customer_won")=1,1,0),0)</x:f>
        <x:v>0</x:v>
      </x:c>
      <x:c r="Y69" s="133" t="str">
        <x:f>IF(D69="","",IF(COUNTIFS('KONTAKTE'!$A$7:$A$306,A69,'KONTAKTE'!$B$7:$B$306,D69)&lt;&gt;1,"",IFERROR(INDEX('KONTAKTE'!$F$7:$F$306,SUMIFS('KONTAKTE'!$AF$7:$AF$306,'KONTAKTE'!$A$7:$A$306,A69,'KONTAKTE'!$B$7:$B$306,D69)),"")))</x:f>
      </x:c>
    </x:row>
    <x:row r="70" ht="22.5" customHeight="1">
      <x:c r="A70" s="61" t="str">
        <x:v>Eigene Daten</x:v>
      </x:c>
      <x:c r="B70" s="61" t="str">
        <x:v>Ja</x:v>
      </x:c>
      <x:c r="C70" s="58"/>
      <x:c r="D70" s="58"/>
      <x:c r="E70" s="58"/>
      <x:c r="F70" s="125"/>
      <x:c r="G70" s="58"/>
      <x:c r="H70" s="58"/>
      <x:c r="I70" s="58"/>
      <x:c r="J70" s="129"/>
      <x:c r="K70" s="58"/>
      <x:c r="L70" s="58"/>
      <x:c r="M70" s="58"/>
      <x:c r="N70" s="58"/>
      <x:c r="O70" s="58"/>
      <x:c r="P70" s="58"/>
      <x:c r="Q70" s="58"/>
      <x:c r="R70" s="127" t="str">
        <x:f>IF(D70="","",IF(COUNTIFS('KONTAKTE'!$A$7:$A$306,A70,'KONTAKTE'!$B$7:$B$306,D70)&lt;&gt;1,"",IFERROR(INDEX('KONTAKTE'!$AD$7:$AD$306,SUMIFS('KONTAKTE'!$AF$7:$AF$306,'KONTAKTE'!$A$7:$A$306,A70,'KONTAKTE'!$B$7:$B$306,D70)),"")))</x:f>
      </x:c>
      <x:c r="S70" s="123" t="str">
        <x:f>IF(D70="","",IF(COUNTIFS('KONTAKTE'!$A$7:$A$306,A70,'KONTAKTE'!$B$7:$B$306,D70)&lt;&gt;1,"",IFERROR(INDEX('KONTAKTE'!$Z$7:$Z$306,SUMIFS('KONTAKTE'!$AF$7:$AF$306,'KONTAKTE'!$A$7:$A$306,A70,'KONTAKTE'!$B$7:$B$306,D70)),"")))</x:f>
      </x:c>
      <x:c r="T70" s="123" t="str">
        <x:f>IF(D70="","",IF(COUNTIFS('KONTAKTE'!$A$7:$A$306,A70,'KONTAKTE'!$B$7:$B$306,D70)&lt;&gt;1,"",IFERROR(INDEX('KONTAKTE'!$AA$7:$AA$306,SUMIFS('KONTAKTE'!$AF$7:$AF$306,'KONTAKTE'!$A$7:$A$306,A70,'KONTAKTE'!$B$7:$B$306,D70)),"")))</x:f>
      </x:c>
      <x:c r="U70" s="131" t="str">
        <x:f>IF(OR(D70="",F70="",Y70=""),"",IFERROR(INT(F70-Y70),""))</x:f>
      </x:c>
      <x:c r="V70" s="123" t="str">
        <x:f>IF(C70="","",IF(COUNTIFS('KONTAKTE'!$A$7:$A$306,A70,'KONTAKTE'!$B$7:$B$306,D70)=0,"Lead-ID fehlt",IF(COUNTIFS('KONTAKTE'!$A$7:$A$306,A70,'KONTAKTE'!$B$7:$B$306,D70)&gt;1,"Lead-ID doppelt",IF(AND(G70="customer_won",E70=""),"Deal-ID fehlt",IF(AND(B70="Ja",G70="qualified_lead",D70&lt;&gt;"",COUNTIFS($A$7:$A$406,A70,$B$7:$B$406,"Ja",$D$7:$D$406,D70,$G$7:$G$406,"qualified_lead")&gt;1),"Duplikat prüfen",IF(AND(B70="Ja",G70="customer_won",E70&lt;&gt;"",COUNTIFS($A$7:$A$406,A70,$B$7:$B$406,"Ja",$E$7:$E$406,E70,$G$7:$G$406,"customer_won")&gt;1),"Duplikat prüfen",IF(U70&lt;0,"Datum prüfen",IF(AND(OR(G70="customer_won",G70="revenue_recorded"),OR(J70="",K70="Nicht zutreffend")),"Wert prüfen",IF(AND(G70="customer_lost",COUNTIFS($A$7:$A$406,A70,$D$7:$D$406,D70,$G$7:$G$406,"qualified_lead",$F$7:$F$406,"&lt;="&amp;F70,$B$7:$B$406,"Ja")=0),"Qualifikation fehlt","Bereit")))))))))</x:f>
      </x:c>
      <x:c r="W70" s="123" t="n">
        <x:f>IF(AND(B70="Ja",G70="qualified_lead",D70&lt;&gt;""),IF(COUNTIFS($A$7:A70,A70,$B$7:B70,"Ja",$D$7:D70,D70,$G$7:G70,"qualified_lead")=1,1,0),0)</x:f>
        <x:v>0</x:v>
      </x:c>
      <x:c r="X70" s="123" t="n">
        <x:f>IF(AND(B70="Ja",G70="customer_won",E70&lt;&gt;""),IF(COUNTIFS($A$7:A70,A70,$B$7:B70,"Ja",$E$7:E70,E70,$G$7:G70,"customer_won")=1,1,0),0)</x:f>
        <x:v>0</x:v>
      </x:c>
      <x:c r="Y70" s="133" t="str">
        <x:f>IF(D70="","",IF(COUNTIFS('KONTAKTE'!$A$7:$A$306,A70,'KONTAKTE'!$B$7:$B$306,D70)&lt;&gt;1,"",IFERROR(INDEX('KONTAKTE'!$F$7:$F$306,SUMIFS('KONTAKTE'!$AF$7:$AF$306,'KONTAKTE'!$A$7:$A$306,A70,'KONTAKTE'!$B$7:$B$306,D70)),"")))</x:f>
      </x:c>
    </x:row>
    <x:row r="71" ht="22.5" customHeight="1">
      <x:c r="A71" s="61" t="str">
        <x:v>Eigene Daten</x:v>
      </x:c>
      <x:c r="B71" s="61" t="str">
        <x:v>Ja</x:v>
      </x:c>
      <x:c r="C71" s="58"/>
      <x:c r="D71" s="58"/>
      <x:c r="E71" s="58"/>
      <x:c r="F71" s="125"/>
      <x:c r="G71" s="58"/>
      <x:c r="H71" s="58"/>
      <x:c r="I71" s="58"/>
      <x:c r="J71" s="129"/>
      <x:c r="K71" s="58"/>
      <x:c r="L71" s="58"/>
      <x:c r="M71" s="58"/>
      <x:c r="N71" s="58"/>
      <x:c r="O71" s="58"/>
      <x:c r="P71" s="58"/>
      <x:c r="Q71" s="58"/>
      <x:c r="R71" s="127" t="str">
        <x:f>IF(D71="","",IF(COUNTIFS('KONTAKTE'!$A$7:$A$306,A71,'KONTAKTE'!$B$7:$B$306,D71)&lt;&gt;1,"",IFERROR(INDEX('KONTAKTE'!$AD$7:$AD$306,SUMIFS('KONTAKTE'!$AF$7:$AF$306,'KONTAKTE'!$A$7:$A$306,A71,'KONTAKTE'!$B$7:$B$306,D71)),"")))</x:f>
      </x:c>
      <x:c r="S71" s="123" t="str">
        <x:f>IF(D71="","",IF(COUNTIFS('KONTAKTE'!$A$7:$A$306,A71,'KONTAKTE'!$B$7:$B$306,D71)&lt;&gt;1,"",IFERROR(INDEX('KONTAKTE'!$Z$7:$Z$306,SUMIFS('KONTAKTE'!$AF$7:$AF$306,'KONTAKTE'!$A$7:$A$306,A71,'KONTAKTE'!$B$7:$B$306,D71)),"")))</x:f>
      </x:c>
      <x:c r="T71" s="123" t="str">
        <x:f>IF(D71="","",IF(COUNTIFS('KONTAKTE'!$A$7:$A$306,A71,'KONTAKTE'!$B$7:$B$306,D71)&lt;&gt;1,"",IFERROR(INDEX('KONTAKTE'!$AA$7:$AA$306,SUMIFS('KONTAKTE'!$AF$7:$AF$306,'KONTAKTE'!$A$7:$A$306,A71,'KONTAKTE'!$B$7:$B$306,D71)),"")))</x:f>
      </x:c>
      <x:c r="U71" s="131" t="str">
        <x:f>IF(OR(D71="",F71="",Y71=""),"",IFERROR(INT(F71-Y71),""))</x:f>
      </x:c>
      <x:c r="V71" s="123" t="str">
        <x:f>IF(C71="","",IF(COUNTIFS('KONTAKTE'!$A$7:$A$306,A71,'KONTAKTE'!$B$7:$B$306,D71)=0,"Lead-ID fehlt",IF(COUNTIFS('KONTAKTE'!$A$7:$A$306,A71,'KONTAKTE'!$B$7:$B$306,D71)&gt;1,"Lead-ID doppelt",IF(AND(G71="customer_won",E71=""),"Deal-ID fehlt",IF(AND(B71="Ja",G71="qualified_lead",D71&lt;&gt;"",COUNTIFS($A$7:$A$406,A71,$B$7:$B$406,"Ja",$D$7:$D$406,D71,$G$7:$G$406,"qualified_lead")&gt;1),"Duplikat prüfen",IF(AND(B71="Ja",G71="customer_won",E71&lt;&gt;"",COUNTIFS($A$7:$A$406,A71,$B$7:$B$406,"Ja",$E$7:$E$406,E71,$G$7:$G$406,"customer_won")&gt;1),"Duplikat prüfen",IF(U71&lt;0,"Datum prüfen",IF(AND(OR(G71="customer_won",G71="revenue_recorded"),OR(J71="",K71="Nicht zutreffend")),"Wert prüfen",IF(AND(G71="customer_lost",COUNTIFS($A$7:$A$406,A71,$D$7:$D$406,D71,$G$7:$G$406,"qualified_lead",$F$7:$F$406,"&lt;="&amp;F71,$B$7:$B$406,"Ja")=0),"Qualifikation fehlt","Bereit")))))))))</x:f>
      </x:c>
      <x:c r="W71" s="123" t="n">
        <x:f>IF(AND(B71="Ja",G71="qualified_lead",D71&lt;&gt;""),IF(COUNTIFS($A$7:A71,A71,$B$7:B71,"Ja",$D$7:D71,D71,$G$7:G71,"qualified_lead")=1,1,0),0)</x:f>
        <x:v>0</x:v>
      </x:c>
      <x:c r="X71" s="123" t="n">
        <x:f>IF(AND(B71="Ja",G71="customer_won",E71&lt;&gt;""),IF(COUNTIFS($A$7:A71,A71,$B$7:B71,"Ja",$E$7:E71,E71,$G$7:G71,"customer_won")=1,1,0),0)</x:f>
        <x:v>0</x:v>
      </x:c>
      <x:c r="Y71" s="133" t="str">
        <x:f>IF(D71="","",IF(COUNTIFS('KONTAKTE'!$A$7:$A$306,A71,'KONTAKTE'!$B$7:$B$306,D71)&lt;&gt;1,"",IFERROR(INDEX('KONTAKTE'!$F$7:$F$306,SUMIFS('KONTAKTE'!$AF$7:$AF$306,'KONTAKTE'!$A$7:$A$306,A71,'KONTAKTE'!$B$7:$B$306,D71)),"")))</x:f>
      </x:c>
    </x:row>
    <x:row r="72" ht="22.5" customHeight="1">
      <x:c r="A72" s="61" t="str">
        <x:v>Eigene Daten</x:v>
      </x:c>
      <x:c r="B72" s="61" t="str">
        <x:v>Ja</x:v>
      </x:c>
      <x:c r="C72" s="58"/>
      <x:c r="D72" s="58"/>
      <x:c r="E72" s="58"/>
      <x:c r="F72" s="125"/>
      <x:c r="G72" s="58"/>
      <x:c r="H72" s="58"/>
      <x:c r="I72" s="58"/>
      <x:c r="J72" s="129"/>
      <x:c r="K72" s="58"/>
      <x:c r="L72" s="58"/>
      <x:c r="M72" s="58"/>
      <x:c r="N72" s="58"/>
      <x:c r="O72" s="58"/>
      <x:c r="P72" s="58"/>
      <x:c r="Q72" s="58"/>
      <x:c r="R72" s="127" t="str">
        <x:f>IF(D72="","",IF(COUNTIFS('KONTAKTE'!$A$7:$A$306,A72,'KONTAKTE'!$B$7:$B$306,D72)&lt;&gt;1,"",IFERROR(INDEX('KONTAKTE'!$AD$7:$AD$306,SUMIFS('KONTAKTE'!$AF$7:$AF$306,'KONTAKTE'!$A$7:$A$306,A72,'KONTAKTE'!$B$7:$B$306,D72)),"")))</x:f>
      </x:c>
      <x:c r="S72" s="123" t="str">
        <x:f>IF(D72="","",IF(COUNTIFS('KONTAKTE'!$A$7:$A$306,A72,'KONTAKTE'!$B$7:$B$306,D72)&lt;&gt;1,"",IFERROR(INDEX('KONTAKTE'!$Z$7:$Z$306,SUMIFS('KONTAKTE'!$AF$7:$AF$306,'KONTAKTE'!$A$7:$A$306,A72,'KONTAKTE'!$B$7:$B$306,D72)),"")))</x:f>
      </x:c>
      <x:c r="T72" s="123" t="str">
        <x:f>IF(D72="","",IF(COUNTIFS('KONTAKTE'!$A$7:$A$306,A72,'KONTAKTE'!$B$7:$B$306,D72)&lt;&gt;1,"",IFERROR(INDEX('KONTAKTE'!$AA$7:$AA$306,SUMIFS('KONTAKTE'!$AF$7:$AF$306,'KONTAKTE'!$A$7:$A$306,A72,'KONTAKTE'!$B$7:$B$306,D72)),"")))</x:f>
      </x:c>
      <x:c r="U72" s="131" t="str">
        <x:f>IF(OR(D72="",F72="",Y72=""),"",IFERROR(INT(F72-Y72),""))</x:f>
      </x:c>
      <x:c r="V72" s="123" t="str">
        <x:f>IF(C72="","",IF(COUNTIFS('KONTAKTE'!$A$7:$A$306,A72,'KONTAKTE'!$B$7:$B$306,D72)=0,"Lead-ID fehlt",IF(COUNTIFS('KONTAKTE'!$A$7:$A$306,A72,'KONTAKTE'!$B$7:$B$306,D72)&gt;1,"Lead-ID doppelt",IF(AND(G72="customer_won",E72=""),"Deal-ID fehlt",IF(AND(B72="Ja",G72="qualified_lead",D72&lt;&gt;"",COUNTIFS($A$7:$A$406,A72,$B$7:$B$406,"Ja",$D$7:$D$406,D72,$G$7:$G$406,"qualified_lead")&gt;1),"Duplikat prüfen",IF(AND(B72="Ja",G72="customer_won",E72&lt;&gt;"",COUNTIFS($A$7:$A$406,A72,$B$7:$B$406,"Ja",$E$7:$E$406,E72,$G$7:$G$406,"customer_won")&gt;1),"Duplikat prüfen",IF(U72&lt;0,"Datum prüfen",IF(AND(OR(G72="customer_won",G72="revenue_recorded"),OR(J72="",K72="Nicht zutreffend")),"Wert prüfen",IF(AND(G72="customer_lost",COUNTIFS($A$7:$A$406,A72,$D$7:$D$406,D72,$G$7:$G$406,"qualified_lead",$F$7:$F$406,"&lt;="&amp;F72,$B$7:$B$406,"Ja")=0),"Qualifikation fehlt","Bereit")))))))))</x:f>
      </x:c>
      <x:c r="W72" s="123" t="n">
        <x:f>IF(AND(B72="Ja",G72="qualified_lead",D72&lt;&gt;""),IF(COUNTIFS($A$7:A72,A72,$B$7:B72,"Ja",$D$7:D72,D72,$G$7:G72,"qualified_lead")=1,1,0),0)</x:f>
        <x:v>0</x:v>
      </x:c>
      <x:c r="X72" s="123" t="n">
        <x:f>IF(AND(B72="Ja",G72="customer_won",E72&lt;&gt;""),IF(COUNTIFS($A$7:A72,A72,$B$7:B72,"Ja",$E$7:E72,E72,$G$7:G72,"customer_won")=1,1,0),0)</x:f>
        <x:v>0</x:v>
      </x:c>
      <x:c r="Y72" s="133" t="str">
        <x:f>IF(D72="","",IF(COUNTIFS('KONTAKTE'!$A$7:$A$306,A72,'KONTAKTE'!$B$7:$B$306,D72)&lt;&gt;1,"",IFERROR(INDEX('KONTAKTE'!$F$7:$F$306,SUMIFS('KONTAKTE'!$AF$7:$AF$306,'KONTAKTE'!$A$7:$A$306,A72,'KONTAKTE'!$B$7:$B$306,D72)),"")))</x:f>
      </x:c>
    </x:row>
    <x:row r="73" ht="22.5" customHeight="1">
      <x:c r="A73" s="61" t="str">
        <x:v>Eigene Daten</x:v>
      </x:c>
      <x:c r="B73" s="61" t="str">
        <x:v>Ja</x:v>
      </x:c>
      <x:c r="C73" s="58"/>
      <x:c r="D73" s="58"/>
      <x:c r="E73" s="58"/>
      <x:c r="F73" s="125"/>
      <x:c r="G73" s="58"/>
      <x:c r="H73" s="58"/>
      <x:c r="I73" s="58"/>
      <x:c r="J73" s="129"/>
      <x:c r="K73" s="58"/>
      <x:c r="L73" s="58"/>
      <x:c r="M73" s="58"/>
      <x:c r="N73" s="58"/>
      <x:c r="O73" s="58"/>
      <x:c r="P73" s="58"/>
      <x:c r="Q73" s="58"/>
      <x:c r="R73" s="127" t="str">
        <x:f>IF(D73="","",IF(COUNTIFS('KONTAKTE'!$A$7:$A$306,A73,'KONTAKTE'!$B$7:$B$306,D73)&lt;&gt;1,"",IFERROR(INDEX('KONTAKTE'!$AD$7:$AD$306,SUMIFS('KONTAKTE'!$AF$7:$AF$306,'KONTAKTE'!$A$7:$A$306,A73,'KONTAKTE'!$B$7:$B$306,D73)),"")))</x:f>
      </x:c>
      <x:c r="S73" s="123" t="str">
        <x:f>IF(D73="","",IF(COUNTIFS('KONTAKTE'!$A$7:$A$306,A73,'KONTAKTE'!$B$7:$B$306,D73)&lt;&gt;1,"",IFERROR(INDEX('KONTAKTE'!$Z$7:$Z$306,SUMIFS('KONTAKTE'!$AF$7:$AF$306,'KONTAKTE'!$A$7:$A$306,A73,'KONTAKTE'!$B$7:$B$306,D73)),"")))</x:f>
      </x:c>
      <x:c r="T73" s="123" t="str">
        <x:f>IF(D73="","",IF(COUNTIFS('KONTAKTE'!$A$7:$A$306,A73,'KONTAKTE'!$B$7:$B$306,D73)&lt;&gt;1,"",IFERROR(INDEX('KONTAKTE'!$AA$7:$AA$306,SUMIFS('KONTAKTE'!$AF$7:$AF$306,'KONTAKTE'!$A$7:$A$306,A73,'KONTAKTE'!$B$7:$B$306,D73)),"")))</x:f>
      </x:c>
      <x:c r="U73" s="131" t="str">
        <x:f>IF(OR(D73="",F73="",Y73=""),"",IFERROR(INT(F73-Y73),""))</x:f>
      </x:c>
      <x:c r="V73" s="123" t="str">
        <x:f>IF(C73="","",IF(COUNTIFS('KONTAKTE'!$A$7:$A$306,A73,'KONTAKTE'!$B$7:$B$306,D73)=0,"Lead-ID fehlt",IF(COUNTIFS('KONTAKTE'!$A$7:$A$306,A73,'KONTAKTE'!$B$7:$B$306,D73)&gt;1,"Lead-ID doppelt",IF(AND(G73="customer_won",E73=""),"Deal-ID fehlt",IF(AND(B73="Ja",G73="qualified_lead",D73&lt;&gt;"",COUNTIFS($A$7:$A$406,A73,$B$7:$B$406,"Ja",$D$7:$D$406,D73,$G$7:$G$406,"qualified_lead")&gt;1),"Duplikat prüfen",IF(AND(B73="Ja",G73="customer_won",E73&lt;&gt;"",COUNTIFS($A$7:$A$406,A73,$B$7:$B$406,"Ja",$E$7:$E$406,E73,$G$7:$G$406,"customer_won")&gt;1),"Duplikat prüfen",IF(U73&lt;0,"Datum prüfen",IF(AND(OR(G73="customer_won",G73="revenue_recorded"),OR(J73="",K73="Nicht zutreffend")),"Wert prüfen",IF(AND(G73="customer_lost",COUNTIFS($A$7:$A$406,A73,$D$7:$D$406,D73,$G$7:$G$406,"qualified_lead",$F$7:$F$406,"&lt;="&amp;F73,$B$7:$B$406,"Ja")=0),"Qualifikation fehlt","Bereit")))))))))</x:f>
      </x:c>
      <x:c r="W73" s="123" t="n">
        <x:f>IF(AND(B73="Ja",G73="qualified_lead",D73&lt;&gt;""),IF(COUNTIFS($A$7:A73,A73,$B$7:B73,"Ja",$D$7:D73,D73,$G$7:G73,"qualified_lead")=1,1,0),0)</x:f>
        <x:v>0</x:v>
      </x:c>
      <x:c r="X73" s="123" t="n">
        <x:f>IF(AND(B73="Ja",G73="customer_won",E73&lt;&gt;""),IF(COUNTIFS($A$7:A73,A73,$B$7:B73,"Ja",$E$7:E73,E73,$G$7:G73,"customer_won")=1,1,0),0)</x:f>
        <x:v>0</x:v>
      </x:c>
      <x:c r="Y73" s="133" t="str">
        <x:f>IF(D73="","",IF(COUNTIFS('KONTAKTE'!$A$7:$A$306,A73,'KONTAKTE'!$B$7:$B$306,D73)&lt;&gt;1,"",IFERROR(INDEX('KONTAKTE'!$F$7:$F$306,SUMIFS('KONTAKTE'!$AF$7:$AF$306,'KONTAKTE'!$A$7:$A$306,A73,'KONTAKTE'!$B$7:$B$306,D73)),"")))</x:f>
      </x:c>
    </x:row>
    <x:row r="74" ht="22.5" customHeight="1">
      <x:c r="A74" s="61" t="str">
        <x:v>Eigene Daten</x:v>
      </x:c>
      <x:c r="B74" s="61" t="str">
        <x:v>Ja</x:v>
      </x:c>
      <x:c r="C74" s="58"/>
      <x:c r="D74" s="58"/>
      <x:c r="E74" s="58"/>
      <x:c r="F74" s="125"/>
      <x:c r="G74" s="58"/>
      <x:c r="H74" s="58"/>
      <x:c r="I74" s="58"/>
      <x:c r="J74" s="129"/>
      <x:c r="K74" s="58"/>
      <x:c r="L74" s="58"/>
      <x:c r="M74" s="58"/>
      <x:c r="N74" s="58"/>
      <x:c r="O74" s="58"/>
      <x:c r="P74" s="58"/>
      <x:c r="Q74" s="58"/>
      <x:c r="R74" s="127" t="str">
        <x:f>IF(D74="","",IF(COUNTIFS('KONTAKTE'!$A$7:$A$306,A74,'KONTAKTE'!$B$7:$B$306,D74)&lt;&gt;1,"",IFERROR(INDEX('KONTAKTE'!$AD$7:$AD$306,SUMIFS('KONTAKTE'!$AF$7:$AF$306,'KONTAKTE'!$A$7:$A$306,A74,'KONTAKTE'!$B$7:$B$306,D74)),"")))</x:f>
      </x:c>
      <x:c r="S74" s="123" t="str">
        <x:f>IF(D74="","",IF(COUNTIFS('KONTAKTE'!$A$7:$A$306,A74,'KONTAKTE'!$B$7:$B$306,D74)&lt;&gt;1,"",IFERROR(INDEX('KONTAKTE'!$Z$7:$Z$306,SUMIFS('KONTAKTE'!$AF$7:$AF$306,'KONTAKTE'!$A$7:$A$306,A74,'KONTAKTE'!$B$7:$B$306,D74)),"")))</x:f>
      </x:c>
      <x:c r="T74" s="123" t="str">
        <x:f>IF(D74="","",IF(COUNTIFS('KONTAKTE'!$A$7:$A$306,A74,'KONTAKTE'!$B$7:$B$306,D74)&lt;&gt;1,"",IFERROR(INDEX('KONTAKTE'!$AA$7:$AA$306,SUMIFS('KONTAKTE'!$AF$7:$AF$306,'KONTAKTE'!$A$7:$A$306,A74,'KONTAKTE'!$B$7:$B$306,D74)),"")))</x:f>
      </x:c>
      <x:c r="U74" s="131" t="str">
        <x:f>IF(OR(D74="",F74="",Y74=""),"",IFERROR(INT(F74-Y74),""))</x:f>
      </x:c>
      <x:c r="V74" s="123" t="str">
        <x:f>IF(C74="","",IF(COUNTIFS('KONTAKTE'!$A$7:$A$306,A74,'KONTAKTE'!$B$7:$B$306,D74)=0,"Lead-ID fehlt",IF(COUNTIFS('KONTAKTE'!$A$7:$A$306,A74,'KONTAKTE'!$B$7:$B$306,D74)&gt;1,"Lead-ID doppelt",IF(AND(G74="customer_won",E74=""),"Deal-ID fehlt",IF(AND(B74="Ja",G74="qualified_lead",D74&lt;&gt;"",COUNTIFS($A$7:$A$406,A74,$B$7:$B$406,"Ja",$D$7:$D$406,D74,$G$7:$G$406,"qualified_lead")&gt;1),"Duplikat prüfen",IF(AND(B74="Ja",G74="customer_won",E74&lt;&gt;"",COUNTIFS($A$7:$A$406,A74,$B$7:$B$406,"Ja",$E$7:$E$406,E74,$G$7:$G$406,"customer_won")&gt;1),"Duplikat prüfen",IF(U74&lt;0,"Datum prüfen",IF(AND(OR(G74="customer_won",G74="revenue_recorded"),OR(J74="",K74="Nicht zutreffend")),"Wert prüfen",IF(AND(G74="customer_lost",COUNTIFS($A$7:$A$406,A74,$D$7:$D$406,D74,$G$7:$G$406,"qualified_lead",$F$7:$F$406,"&lt;="&amp;F74,$B$7:$B$406,"Ja")=0),"Qualifikation fehlt","Bereit")))))))))</x:f>
      </x:c>
      <x:c r="W74" s="123" t="n">
        <x:f>IF(AND(B74="Ja",G74="qualified_lead",D74&lt;&gt;""),IF(COUNTIFS($A$7:A74,A74,$B$7:B74,"Ja",$D$7:D74,D74,$G$7:G74,"qualified_lead")=1,1,0),0)</x:f>
        <x:v>0</x:v>
      </x:c>
      <x:c r="X74" s="123" t="n">
        <x:f>IF(AND(B74="Ja",G74="customer_won",E74&lt;&gt;""),IF(COUNTIFS($A$7:A74,A74,$B$7:B74,"Ja",$E$7:E74,E74,$G$7:G74,"customer_won")=1,1,0),0)</x:f>
        <x:v>0</x:v>
      </x:c>
      <x:c r="Y74" s="133" t="str">
        <x:f>IF(D74="","",IF(COUNTIFS('KONTAKTE'!$A$7:$A$306,A74,'KONTAKTE'!$B$7:$B$306,D74)&lt;&gt;1,"",IFERROR(INDEX('KONTAKTE'!$F$7:$F$306,SUMIFS('KONTAKTE'!$AF$7:$AF$306,'KONTAKTE'!$A$7:$A$306,A74,'KONTAKTE'!$B$7:$B$306,D74)),"")))</x:f>
      </x:c>
    </x:row>
    <x:row r="75" ht="22.5" customHeight="1">
      <x:c r="A75" s="61" t="str">
        <x:v>Eigene Daten</x:v>
      </x:c>
      <x:c r="B75" s="61" t="str">
        <x:v>Ja</x:v>
      </x:c>
      <x:c r="C75" s="58"/>
      <x:c r="D75" s="58"/>
      <x:c r="E75" s="58"/>
      <x:c r="F75" s="125"/>
      <x:c r="G75" s="58"/>
      <x:c r="H75" s="58"/>
      <x:c r="I75" s="58"/>
      <x:c r="J75" s="129"/>
      <x:c r="K75" s="58"/>
      <x:c r="L75" s="58"/>
      <x:c r="M75" s="58"/>
      <x:c r="N75" s="58"/>
      <x:c r="O75" s="58"/>
      <x:c r="P75" s="58"/>
      <x:c r="Q75" s="58"/>
      <x:c r="R75" s="127" t="str">
        <x:f>IF(D75="","",IF(COUNTIFS('KONTAKTE'!$A$7:$A$306,A75,'KONTAKTE'!$B$7:$B$306,D75)&lt;&gt;1,"",IFERROR(INDEX('KONTAKTE'!$AD$7:$AD$306,SUMIFS('KONTAKTE'!$AF$7:$AF$306,'KONTAKTE'!$A$7:$A$306,A75,'KONTAKTE'!$B$7:$B$306,D75)),"")))</x:f>
      </x:c>
      <x:c r="S75" s="123" t="str">
        <x:f>IF(D75="","",IF(COUNTIFS('KONTAKTE'!$A$7:$A$306,A75,'KONTAKTE'!$B$7:$B$306,D75)&lt;&gt;1,"",IFERROR(INDEX('KONTAKTE'!$Z$7:$Z$306,SUMIFS('KONTAKTE'!$AF$7:$AF$306,'KONTAKTE'!$A$7:$A$306,A75,'KONTAKTE'!$B$7:$B$306,D75)),"")))</x:f>
      </x:c>
      <x:c r="T75" s="123" t="str">
        <x:f>IF(D75="","",IF(COUNTIFS('KONTAKTE'!$A$7:$A$306,A75,'KONTAKTE'!$B$7:$B$306,D75)&lt;&gt;1,"",IFERROR(INDEX('KONTAKTE'!$AA$7:$AA$306,SUMIFS('KONTAKTE'!$AF$7:$AF$306,'KONTAKTE'!$A$7:$A$306,A75,'KONTAKTE'!$B$7:$B$306,D75)),"")))</x:f>
      </x:c>
      <x:c r="U75" s="131" t="str">
        <x:f>IF(OR(D75="",F75="",Y75=""),"",IFERROR(INT(F75-Y75),""))</x:f>
      </x:c>
      <x:c r="V75" s="123" t="str">
        <x:f>IF(C75="","",IF(COUNTIFS('KONTAKTE'!$A$7:$A$306,A75,'KONTAKTE'!$B$7:$B$306,D75)=0,"Lead-ID fehlt",IF(COUNTIFS('KONTAKTE'!$A$7:$A$306,A75,'KONTAKTE'!$B$7:$B$306,D75)&gt;1,"Lead-ID doppelt",IF(AND(G75="customer_won",E75=""),"Deal-ID fehlt",IF(AND(B75="Ja",G75="qualified_lead",D75&lt;&gt;"",COUNTIFS($A$7:$A$406,A75,$B$7:$B$406,"Ja",$D$7:$D$406,D75,$G$7:$G$406,"qualified_lead")&gt;1),"Duplikat prüfen",IF(AND(B75="Ja",G75="customer_won",E75&lt;&gt;"",COUNTIFS($A$7:$A$406,A75,$B$7:$B$406,"Ja",$E$7:$E$406,E75,$G$7:$G$406,"customer_won")&gt;1),"Duplikat prüfen",IF(U75&lt;0,"Datum prüfen",IF(AND(OR(G75="customer_won",G75="revenue_recorded"),OR(J75="",K75="Nicht zutreffend")),"Wert prüfen",IF(AND(G75="customer_lost",COUNTIFS($A$7:$A$406,A75,$D$7:$D$406,D75,$G$7:$G$406,"qualified_lead",$F$7:$F$406,"&lt;="&amp;F75,$B$7:$B$406,"Ja")=0),"Qualifikation fehlt","Bereit")))))))))</x:f>
      </x:c>
      <x:c r="W75" s="123" t="n">
        <x:f>IF(AND(B75="Ja",G75="qualified_lead",D75&lt;&gt;""),IF(COUNTIFS($A$7:A75,A75,$B$7:B75,"Ja",$D$7:D75,D75,$G$7:G75,"qualified_lead")=1,1,0),0)</x:f>
        <x:v>0</x:v>
      </x:c>
      <x:c r="X75" s="123" t="n">
        <x:f>IF(AND(B75="Ja",G75="customer_won",E75&lt;&gt;""),IF(COUNTIFS($A$7:A75,A75,$B$7:B75,"Ja",$E$7:E75,E75,$G$7:G75,"customer_won")=1,1,0),0)</x:f>
        <x:v>0</x:v>
      </x:c>
      <x:c r="Y75" s="133" t="str">
        <x:f>IF(D75="","",IF(COUNTIFS('KONTAKTE'!$A$7:$A$306,A75,'KONTAKTE'!$B$7:$B$306,D75)&lt;&gt;1,"",IFERROR(INDEX('KONTAKTE'!$F$7:$F$306,SUMIFS('KONTAKTE'!$AF$7:$AF$306,'KONTAKTE'!$A$7:$A$306,A75,'KONTAKTE'!$B$7:$B$306,D75)),"")))</x:f>
      </x:c>
    </x:row>
    <x:row r="76" ht="22.5" customHeight="1">
      <x:c r="A76" s="61" t="str">
        <x:v>Eigene Daten</x:v>
      </x:c>
      <x:c r="B76" s="61" t="str">
        <x:v>Ja</x:v>
      </x:c>
      <x:c r="C76" s="58"/>
      <x:c r="D76" s="58"/>
      <x:c r="E76" s="58"/>
      <x:c r="F76" s="125"/>
      <x:c r="G76" s="58"/>
      <x:c r="H76" s="58"/>
      <x:c r="I76" s="58"/>
      <x:c r="J76" s="129"/>
      <x:c r="K76" s="58"/>
      <x:c r="L76" s="58"/>
      <x:c r="M76" s="58"/>
      <x:c r="N76" s="58"/>
      <x:c r="O76" s="58"/>
      <x:c r="P76" s="58"/>
      <x:c r="Q76" s="58"/>
      <x:c r="R76" s="127" t="str">
        <x:f>IF(D76="","",IF(COUNTIFS('KONTAKTE'!$A$7:$A$306,A76,'KONTAKTE'!$B$7:$B$306,D76)&lt;&gt;1,"",IFERROR(INDEX('KONTAKTE'!$AD$7:$AD$306,SUMIFS('KONTAKTE'!$AF$7:$AF$306,'KONTAKTE'!$A$7:$A$306,A76,'KONTAKTE'!$B$7:$B$306,D76)),"")))</x:f>
      </x:c>
      <x:c r="S76" s="123" t="str">
        <x:f>IF(D76="","",IF(COUNTIFS('KONTAKTE'!$A$7:$A$306,A76,'KONTAKTE'!$B$7:$B$306,D76)&lt;&gt;1,"",IFERROR(INDEX('KONTAKTE'!$Z$7:$Z$306,SUMIFS('KONTAKTE'!$AF$7:$AF$306,'KONTAKTE'!$A$7:$A$306,A76,'KONTAKTE'!$B$7:$B$306,D76)),"")))</x:f>
      </x:c>
      <x:c r="T76" s="123" t="str">
        <x:f>IF(D76="","",IF(COUNTIFS('KONTAKTE'!$A$7:$A$306,A76,'KONTAKTE'!$B$7:$B$306,D76)&lt;&gt;1,"",IFERROR(INDEX('KONTAKTE'!$AA$7:$AA$306,SUMIFS('KONTAKTE'!$AF$7:$AF$306,'KONTAKTE'!$A$7:$A$306,A76,'KONTAKTE'!$B$7:$B$306,D76)),"")))</x:f>
      </x:c>
      <x:c r="U76" s="131" t="str">
        <x:f>IF(OR(D76="",F76="",Y76=""),"",IFERROR(INT(F76-Y76),""))</x:f>
      </x:c>
      <x:c r="V76" s="123" t="str">
        <x:f>IF(C76="","",IF(COUNTIFS('KONTAKTE'!$A$7:$A$306,A76,'KONTAKTE'!$B$7:$B$306,D76)=0,"Lead-ID fehlt",IF(COUNTIFS('KONTAKTE'!$A$7:$A$306,A76,'KONTAKTE'!$B$7:$B$306,D76)&gt;1,"Lead-ID doppelt",IF(AND(G76="customer_won",E76=""),"Deal-ID fehlt",IF(AND(B76="Ja",G76="qualified_lead",D76&lt;&gt;"",COUNTIFS($A$7:$A$406,A76,$B$7:$B$406,"Ja",$D$7:$D$406,D76,$G$7:$G$406,"qualified_lead")&gt;1),"Duplikat prüfen",IF(AND(B76="Ja",G76="customer_won",E76&lt;&gt;"",COUNTIFS($A$7:$A$406,A76,$B$7:$B$406,"Ja",$E$7:$E$406,E76,$G$7:$G$406,"customer_won")&gt;1),"Duplikat prüfen",IF(U76&lt;0,"Datum prüfen",IF(AND(OR(G76="customer_won",G76="revenue_recorded"),OR(J76="",K76="Nicht zutreffend")),"Wert prüfen",IF(AND(G76="customer_lost",COUNTIFS($A$7:$A$406,A76,$D$7:$D$406,D76,$G$7:$G$406,"qualified_lead",$F$7:$F$406,"&lt;="&amp;F76,$B$7:$B$406,"Ja")=0),"Qualifikation fehlt","Bereit")))))))))</x:f>
      </x:c>
      <x:c r="W76" s="123" t="n">
        <x:f>IF(AND(B76="Ja",G76="qualified_lead",D76&lt;&gt;""),IF(COUNTIFS($A$7:A76,A76,$B$7:B76,"Ja",$D$7:D76,D76,$G$7:G76,"qualified_lead")=1,1,0),0)</x:f>
        <x:v>0</x:v>
      </x:c>
      <x:c r="X76" s="123" t="n">
        <x:f>IF(AND(B76="Ja",G76="customer_won",E76&lt;&gt;""),IF(COUNTIFS($A$7:A76,A76,$B$7:B76,"Ja",$E$7:E76,E76,$G$7:G76,"customer_won")=1,1,0),0)</x:f>
        <x:v>0</x:v>
      </x:c>
      <x:c r="Y76" s="133" t="str">
        <x:f>IF(D76="","",IF(COUNTIFS('KONTAKTE'!$A$7:$A$306,A76,'KONTAKTE'!$B$7:$B$306,D76)&lt;&gt;1,"",IFERROR(INDEX('KONTAKTE'!$F$7:$F$306,SUMIFS('KONTAKTE'!$AF$7:$AF$306,'KONTAKTE'!$A$7:$A$306,A76,'KONTAKTE'!$B$7:$B$306,D76)),"")))</x:f>
      </x:c>
    </x:row>
    <x:row r="77" ht="22.5" customHeight="1">
      <x:c r="A77" s="61" t="str">
        <x:v>Eigene Daten</x:v>
      </x:c>
      <x:c r="B77" s="61" t="str">
        <x:v>Ja</x:v>
      </x:c>
      <x:c r="C77" s="58"/>
      <x:c r="D77" s="58"/>
      <x:c r="E77" s="58"/>
      <x:c r="F77" s="125"/>
      <x:c r="G77" s="58"/>
      <x:c r="H77" s="58"/>
      <x:c r="I77" s="58"/>
      <x:c r="J77" s="129"/>
      <x:c r="K77" s="58"/>
      <x:c r="L77" s="58"/>
      <x:c r="M77" s="58"/>
      <x:c r="N77" s="58"/>
      <x:c r="O77" s="58"/>
      <x:c r="P77" s="58"/>
      <x:c r="Q77" s="58"/>
      <x:c r="R77" s="127" t="str">
        <x:f>IF(D77="","",IF(COUNTIFS('KONTAKTE'!$A$7:$A$306,A77,'KONTAKTE'!$B$7:$B$306,D77)&lt;&gt;1,"",IFERROR(INDEX('KONTAKTE'!$AD$7:$AD$306,SUMIFS('KONTAKTE'!$AF$7:$AF$306,'KONTAKTE'!$A$7:$A$306,A77,'KONTAKTE'!$B$7:$B$306,D77)),"")))</x:f>
      </x:c>
      <x:c r="S77" s="123" t="str">
        <x:f>IF(D77="","",IF(COUNTIFS('KONTAKTE'!$A$7:$A$306,A77,'KONTAKTE'!$B$7:$B$306,D77)&lt;&gt;1,"",IFERROR(INDEX('KONTAKTE'!$Z$7:$Z$306,SUMIFS('KONTAKTE'!$AF$7:$AF$306,'KONTAKTE'!$A$7:$A$306,A77,'KONTAKTE'!$B$7:$B$306,D77)),"")))</x:f>
      </x:c>
      <x:c r="T77" s="123" t="str">
        <x:f>IF(D77="","",IF(COUNTIFS('KONTAKTE'!$A$7:$A$306,A77,'KONTAKTE'!$B$7:$B$306,D77)&lt;&gt;1,"",IFERROR(INDEX('KONTAKTE'!$AA$7:$AA$306,SUMIFS('KONTAKTE'!$AF$7:$AF$306,'KONTAKTE'!$A$7:$A$306,A77,'KONTAKTE'!$B$7:$B$306,D77)),"")))</x:f>
      </x:c>
      <x:c r="U77" s="131" t="str">
        <x:f>IF(OR(D77="",F77="",Y77=""),"",IFERROR(INT(F77-Y77),""))</x:f>
      </x:c>
      <x:c r="V77" s="123" t="str">
        <x:f>IF(C77="","",IF(COUNTIFS('KONTAKTE'!$A$7:$A$306,A77,'KONTAKTE'!$B$7:$B$306,D77)=0,"Lead-ID fehlt",IF(COUNTIFS('KONTAKTE'!$A$7:$A$306,A77,'KONTAKTE'!$B$7:$B$306,D77)&gt;1,"Lead-ID doppelt",IF(AND(G77="customer_won",E77=""),"Deal-ID fehlt",IF(AND(B77="Ja",G77="qualified_lead",D77&lt;&gt;"",COUNTIFS($A$7:$A$406,A77,$B$7:$B$406,"Ja",$D$7:$D$406,D77,$G$7:$G$406,"qualified_lead")&gt;1),"Duplikat prüfen",IF(AND(B77="Ja",G77="customer_won",E77&lt;&gt;"",COUNTIFS($A$7:$A$406,A77,$B$7:$B$406,"Ja",$E$7:$E$406,E77,$G$7:$G$406,"customer_won")&gt;1),"Duplikat prüfen",IF(U77&lt;0,"Datum prüfen",IF(AND(OR(G77="customer_won",G77="revenue_recorded"),OR(J77="",K77="Nicht zutreffend")),"Wert prüfen",IF(AND(G77="customer_lost",COUNTIFS($A$7:$A$406,A77,$D$7:$D$406,D77,$G$7:$G$406,"qualified_lead",$F$7:$F$406,"&lt;="&amp;F77,$B$7:$B$406,"Ja")=0),"Qualifikation fehlt","Bereit")))))))))</x:f>
      </x:c>
      <x:c r="W77" s="123" t="n">
        <x:f>IF(AND(B77="Ja",G77="qualified_lead",D77&lt;&gt;""),IF(COUNTIFS($A$7:A77,A77,$B$7:B77,"Ja",$D$7:D77,D77,$G$7:G77,"qualified_lead")=1,1,0),0)</x:f>
        <x:v>0</x:v>
      </x:c>
      <x:c r="X77" s="123" t="n">
        <x:f>IF(AND(B77="Ja",G77="customer_won",E77&lt;&gt;""),IF(COUNTIFS($A$7:A77,A77,$B$7:B77,"Ja",$E$7:E77,E77,$G$7:G77,"customer_won")=1,1,0),0)</x:f>
        <x:v>0</x:v>
      </x:c>
      <x:c r="Y77" s="133" t="str">
        <x:f>IF(D77="","",IF(COUNTIFS('KONTAKTE'!$A$7:$A$306,A77,'KONTAKTE'!$B$7:$B$306,D77)&lt;&gt;1,"",IFERROR(INDEX('KONTAKTE'!$F$7:$F$306,SUMIFS('KONTAKTE'!$AF$7:$AF$306,'KONTAKTE'!$A$7:$A$306,A77,'KONTAKTE'!$B$7:$B$306,D77)),"")))</x:f>
      </x:c>
    </x:row>
    <x:row r="78" ht="22.5" customHeight="1">
      <x:c r="A78" s="61" t="str">
        <x:v>Eigene Daten</x:v>
      </x:c>
      <x:c r="B78" s="61" t="str">
        <x:v>Ja</x:v>
      </x:c>
      <x:c r="C78" s="58"/>
      <x:c r="D78" s="58"/>
      <x:c r="E78" s="58"/>
      <x:c r="F78" s="125"/>
      <x:c r="G78" s="58"/>
      <x:c r="H78" s="58"/>
      <x:c r="I78" s="58"/>
      <x:c r="J78" s="129"/>
      <x:c r="K78" s="58"/>
      <x:c r="L78" s="58"/>
      <x:c r="M78" s="58"/>
      <x:c r="N78" s="58"/>
      <x:c r="O78" s="58"/>
      <x:c r="P78" s="58"/>
      <x:c r="Q78" s="58"/>
      <x:c r="R78" s="127" t="str">
        <x:f>IF(D78="","",IF(COUNTIFS('KONTAKTE'!$A$7:$A$306,A78,'KONTAKTE'!$B$7:$B$306,D78)&lt;&gt;1,"",IFERROR(INDEX('KONTAKTE'!$AD$7:$AD$306,SUMIFS('KONTAKTE'!$AF$7:$AF$306,'KONTAKTE'!$A$7:$A$306,A78,'KONTAKTE'!$B$7:$B$306,D78)),"")))</x:f>
      </x:c>
      <x:c r="S78" s="123" t="str">
        <x:f>IF(D78="","",IF(COUNTIFS('KONTAKTE'!$A$7:$A$306,A78,'KONTAKTE'!$B$7:$B$306,D78)&lt;&gt;1,"",IFERROR(INDEX('KONTAKTE'!$Z$7:$Z$306,SUMIFS('KONTAKTE'!$AF$7:$AF$306,'KONTAKTE'!$A$7:$A$306,A78,'KONTAKTE'!$B$7:$B$306,D78)),"")))</x:f>
      </x:c>
      <x:c r="T78" s="123" t="str">
        <x:f>IF(D78="","",IF(COUNTIFS('KONTAKTE'!$A$7:$A$306,A78,'KONTAKTE'!$B$7:$B$306,D78)&lt;&gt;1,"",IFERROR(INDEX('KONTAKTE'!$AA$7:$AA$306,SUMIFS('KONTAKTE'!$AF$7:$AF$306,'KONTAKTE'!$A$7:$A$306,A78,'KONTAKTE'!$B$7:$B$306,D78)),"")))</x:f>
      </x:c>
      <x:c r="U78" s="131" t="str">
        <x:f>IF(OR(D78="",F78="",Y78=""),"",IFERROR(INT(F78-Y78),""))</x:f>
      </x:c>
      <x:c r="V78" s="123" t="str">
        <x:f>IF(C78="","",IF(COUNTIFS('KONTAKTE'!$A$7:$A$306,A78,'KONTAKTE'!$B$7:$B$306,D78)=0,"Lead-ID fehlt",IF(COUNTIFS('KONTAKTE'!$A$7:$A$306,A78,'KONTAKTE'!$B$7:$B$306,D78)&gt;1,"Lead-ID doppelt",IF(AND(G78="customer_won",E78=""),"Deal-ID fehlt",IF(AND(B78="Ja",G78="qualified_lead",D78&lt;&gt;"",COUNTIFS($A$7:$A$406,A78,$B$7:$B$406,"Ja",$D$7:$D$406,D78,$G$7:$G$406,"qualified_lead")&gt;1),"Duplikat prüfen",IF(AND(B78="Ja",G78="customer_won",E78&lt;&gt;"",COUNTIFS($A$7:$A$406,A78,$B$7:$B$406,"Ja",$E$7:$E$406,E78,$G$7:$G$406,"customer_won")&gt;1),"Duplikat prüfen",IF(U78&lt;0,"Datum prüfen",IF(AND(OR(G78="customer_won",G78="revenue_recorded"),OR(J78="",K78="Nicht zutreffend")),"Wert prüfen",IF(AND(G78="customer_lost",COUNTIFS($A$7:$A$406,A78,$D$7:$D$406,D78,$G$7:$G$406,"qualified_lead",$F$7:$F$406,"&lt;="&amp;F78,$B$7:$B$406,"Ja")=0),"Qualifikation fehlt","Bereit")))))))))</x:f>
      </x:c>
      <x:c r="W78" s="123" t="n">
        <x:f>IF(AND(B78="Ja",G78="qualified_lead",D78&lt;&gt;""),IF(COUNTIFS($A$7:A78,A78,$B$7:B78,"Ja",$D$7:D78,D78,$G$7:G78,"qualified_lead")=1,1,0),0)</x:f>
        <x:v>0</x:v>
      </x:c>
      <x:c r="X78" s="123" t="n">
        <x:f>IF(AND(B78="Ja",G78="customer_won",E78&lt;&gt;""),IF(COUNTIFS($A$7:A78,A78,$B$7:B78,"Ja",$E$7:E78,E78,$G$7:G78,"customer_won")=1,1,0),0)</x:f>
        <x:v>0</x:v>
      </x:c>
      <x:c r="Y78" s="133" t="str">
        <x:f>IF(D78="","",IF(COUNTIFS('KONTAKTE'!$A$7:$A$306,A78,'KONTAKTE'!$B$7:$B$306,D78)&lt;&gt;1,"",IFERROR(INDEX('KONTAKTE'!$F$7:$F$306,SUMIFS('KONTAKTE'!$AF$7:$AF$306,'KONTAKTE'!$A$7:$A$306,A78,'KONTAKTE'!$B$7:$B$306,D78)),"")))</x:f>
      </x:c>
    </x:row>
    <x:row r="79" ht="22.5" customHeight="1">
      <x:c r="A79" s="61" t="str">
        <x:v>Eigene Daten</x:v>
      </x:c>
      <x:c r="B79" s="61" t="str">
        <x:v>Ja</x:v>
      </x:c>
      <x:c r="C79" s="58"/>
      <x:c r="D79" s="58"/>
      <x:c r="E79" s="58"/>
      <x:c r="F79" s="125"/>
      <x:c r="G79" s="58"/>
      <x:c r="H79" s="58"/>
      <x:c r="I79" s="58"/>
      <x:c r="J79" s="129"/>
      <x:c r="K79" s="58"/>
      <x:c r="L79" s="58"/>
      <x:c r="M79" s="58"/>
      <x:c r="N79" s="58"/>
      <x:c r="O79" s="58"/>
      <x:c r="P79" s="58"/>
      <x:c r="Q79" s="58"/>
      <x:c r="R79" s="127" t="str">
        <x:f>IF(D79="","",IF(COUNTIFS('KONTAKTE'!$A$7:$A$306,A79,'KONTAKTE'!$B$7:$B$306,D79)&lt;&gt;1,"",IFERROR(INDEX('KONTAKTE'!$AD$7:$AD$306,SUMIFS('KONTAKTE'!$AF$7:$AF$306,'KONTAKTE'!$A$7:$A$306,A79,'KONTAKTE'!$B$7:$B$306,D79)),"")))</x:f>
      </x:c>
      <x:c r="S79" s="123" t="str">
        <x:f>IF(D79="","",IF(COUNTIFS('KONTAKTE'!$A$7:$A$306,A79,'KONTAKTE'!$B$7:$B$306,D79)&lt;&gt;1,"",IFERROR(INDEX('KONTAKTE'!$Z$7:$Z$306,SUMIFS('KONTAKTE'!$AF$7:$AF$306,'KONTAKTE'!$A$7:$A$306,A79,'KONTAKTE'!$B$7:$B$306,D79)),"")))</x:f>
      </x:c>
      <x:c r="T79" s="123" t="str">
        <x:f>IF(D79="","",IF(COUNTIFS('KONTAKTE'!$A$7:$A$306,A79,'KONTAKTE'!$B$7:$B$306,D79)&lt;&gt;1,"",IFERROR(INDEX('KONTAKTE'!$AA$7:$AA$306,SUMIFS('KONTAKTE'!$AF$7:$AF$306,'KONTAKTE'!$A$7:$A$306,A79,'KONTAKTE'!$B$7:$B$306,D79)),"")))</x:f>
      </x:c>
      <x:c r="U79" s="131" t="str">
        <x:f>IF(OR(D79="",F79="",Y79=""),"",IFERROR(INT(F79-Y79),""))</x:f>
      </x:c>
      <x:c r="V79" s="123" t="str">
        <x:f>IF(C79="","",IF(COUNTIFS('KONTAKTE'!$A$7:$A$306,A79,'KONTAKTE'!$B$7:$B$306,D79)=0,"Lead-ID fehlt",IF(COUNTIFS('KONTAKTE'!$A$7:$A$306,A79,'KONTAKTE'!$B$7:$B$306,D79)&gt;1,"Lead-ID doppelt",IF(AND(G79="customer_won",E79=""),"Deal-ID fehlt",IF(AND(B79="Ja",G79="qualified_lead",D79&lt;&gt;"",COUNTIFS($A$7:$A$406,A79,$B$7:$B$406,"Ja",$D$7:$D$406,D79,$G$7:$G$406,"qualified_lead")&gt;1),"Duplikat prüfen",IF(AND(B79="Ja",G79="customer_won",E79&lt;&gt;"",COUNTIFS($A$7:$A$406,A79,$B$7:$B$406,"Ja",$E$7:$E$406,E79,$G$7:$G$406,"customer_won")&gt;1),"Duplikat prüfen",IF(U79&lt;0,"Datum prüfen",IF(AND(OR(G79="customer_won",G79="revenue_recorded"),OR(J79="",K79="Nicht zutreffend")),"Wert prüfen",IF(AND(G79="customer_lost",COUNTIFS($A$7:$A$406,A79,$D$7:$D$406,D79,$G$7:$G$406,"qualified_lead",$F$7:$F$406,"&lt;="&amp;F79,$B$7:$B$406,"Ja")=0),"Qualifikation fehlt","Bereit")))))))))</x:f>
      </x:c>
      <x:c r="W79" s="123" t="n">
        <x:f>IF(AND(B79="Ja",G79="qualified_lead",D79&lt;&gt;""),IF(COUNTIFS($A$7:A79,A79,$B$7:B79,"Ja",$D$7:D79,D79,$G$7:G79,"qualified_lead")=1,1,0),0)</x:f>
        <x:v>0</x:v>
      </x:c>
      <x:c r="X79" s="123" t="n">
        <x:f>IF(AND(B79="Ja",G79="customer_won",E79&lt;&gt;""),IF(COUNTIFS($A$7:A79,A79,$B$7:B79,"Ja",$E$7:E79,E79,$G$7:G79,"customer_won")=1,1,0),0)</x:f>
        <x:v>0</x:v>
      </x:c>
      <x:c r="Y79" s="133" t="str">
        <x:f>IF(D79="","",IF(COUNTIFS('KONTAKTE'!$A$7:$A$306,A79,'KONTAKTE'!$B$7:$B$306,D79)&lt;&gt;1,"",IFERROR(INDEX('KONTAKTE'!$F$7:$F$306,SUMIFS('KONTAKTE'!$AF$7:$AF$306,'KONTAKTE'!$A$7:$A$306,A79,'KONTAKTE'!$B$7:$B$306,D79)),"")))</x:f>
      </x:c>
    </x:row>
    <x:row r="80" ht="22.5" customHeight="1">
      <x:c r="A80" s="61" t="str">
        <x:v>Eigene Daten</x:v>
      </x:c>
      <x:c r="B80" s="61" t="str">
        <x:v>Ja</x:v>
      </x:c>
      <x:c r="C80" s="58"/>
      <x:c r="D80" s="58"/>
      <x:c r="E80" s="58"/>
      <x:c r="F80" s="125"/>
      <x:c r="G80" s="58"/>
      <x:c r="H80" s="58"/>
      <x:c r="I80" s="58"/>
      <x:c r="J80" s="129"/>
      <x:c r="K80" s="58"/>
      <x:c r="L80" s="58"/>
      <x:c r="M80" s="58"/>
      <x:c r="N80" s="58"/>
      <x:c r="O80" s="58"/>
      <x:c r="P80" s="58"/>
      <x:c r="Q80" s="58"/>
      <x:c r="R80" s="127" t="str">
        <x:f>IF(D80="","",IF(COUNTIFS('KONTAKTE'!$A$7:$A$306,A80,'KONTAKTE'!$B$7:$B$306,D80)&lt;&gt;1,"",IFERROR(INDEX('KONTAKTE'!$AD$7:$AD$306,SUMIFS('KONTAKTE'!$AF$7:$AF$306,'KONTAKTE'!$A$7:$A$306,A80,'KONTAKTE'!$B$7:$B$306,D80)),"")))</x:f>
      </x:c>
      <x:c r="S80" s="123" t="str">
        <x:f>IF(D80="","",IF(COUNTIFS('KONTAKTE'!$A$7:$A$306,A80,'KONTAKTE'!$B$7:$B$306,D80)&lt;&gt;1,"",IFERROR(INDEX('KONTAKTE'!$Z$7:$Z$306,SUMIFS('KONTAKTE'!$AF$7:$AF$306,'KONTAKTE'!$A$7:$A$306,A80,'KONTAKTE'!$B$7:$B$306,D80)),"")))</x:f>
      </x:c>
      <x:c r="T80" s="123" t="str">
        <x:f>IF(D80="","",IF(COUNTIFS('KONTAKTE'!$A$7:$A$306,A80,'KONTAKTE'!$B$7:$B$306,D80)&lt;&gt;1,"",IFERROR(INDEX('KONTAKTE'!$AA$7:$AA$306,SUMIFS('KONTAKTE'!$AF$7:$AF$306,'KONTAKTE'!$A$7:$A$306,A80,'KONTAKTE'!$B$7:$B$306,D80)),"")))</x:f>
      </x:c>
      <x:c r="U80" s="131" t="str">
        <x:f>IF(OR(D80="",F80="",Y80=""),"",IFERROR(INT(F80-Y80),""))</x:f>
      </x:c>
      <x:c r="V80" s="123" t="str">
        <x:f>IF(C80="","",IF(COUNTIFS('KONTAKTE'!$A$7:$A$306,A80,'KONTAKTE'!$B$7:$B$306,D80)=0,"Lead-ID fehlt",IF(COUNTIFS('KONTAKTE'!$A$7:$A$306,A80,'KONTAKTE'!$B$7:$B$306,D80)&gt;1,"Lead-ID doppelt",IF(AND(G80="customer_won",E80=""),"Deal-ID fehlt",IF(AND(B80="Ja",G80="qualified_lead",D80&lt;&gt;"",COUNTIFS($A$7:$A$406,A80,$B$7:$B$406,"Ja",$D$7:$D$406,D80,$G$7:$G$406,"qualified_lead")&gt;1),"Duplikat prüfen",IF(AND(B80="Ja",G80="customer_won",E80&lt;&gt;"",COUNTIFS($A$7:$A$406,A80,$B$7:$B$406,"Ja",$E$7:$E$406,E80,$G$7:$G$406,"customer_won")&gt;1),"Duplikat prüfen",IF(U80&lt;0,"Datum prüfen",IF(AND(OR(G80="customer_won",G80="revenue_recorded"),OR(J80="",K80="Nicht zutreffend")),"Wert prüfen",IF(AND(G80="customer_lost",COUNTIFS($A$7:$A$406,A80,$D$7:$D$406,D80,$G$7:$G$406,"qualified_lead",$F$7:$F$406,"&lt;="&amp;F80,$B$7:$B$406,"Ja")=0),"Qualifikation fehlt","Bereit")))))))))</x:f>
      </x:c>
      <x:c r="W80" s="123" t="n">
        <x:f>IF(AND(B80="Ja",G80="qualified_lead",D80&lt;&gt;""),IF(COUNTIFS($A$7:A80,A80,$B$7:B80,"Ja",$D$7:D80,D80,$G$7:G80,"qualified_lead")=1,1,0),0)</x:f>
        <x:v>0</x:v>
      </x:c>
      <x:c r="X80" s="123" t="n">
        <x:f>IF(AND(B80="Ja",G80="customer_won",E80&lt;&gt;""),IF(COUNTIFS($A$7:A80,A80,$B$7:B80,"Ja",$E$7:E80,E80,$G$7:G80,"customer_won")=1,1,0),0)</x:f>
        <x:v>0</x:v>
      </x:c>
      <x:c r="Y80" s="133" t="str">
        <x:f>IF(D80="","",IF(COUNTIFS('KONTAKTE'!$A$7:$A$306,A80,'KONTAKTE'!$B$7:$B$306,D80)&lt;&gt;1,"",IFERROR(INDEX('KONTAKTE'!$F$7:$F$306,SUMIFS('KONTAKTE'!$AF$7:$AF$306,'KONTAKTE'!$A$7:$A$306,A80,'KONTAKTE'!$B$7:$B$306,D80)),"")))</x:f>
      </x:c>
    </x:row>
    <x:row r="81" ht="22.5" customHeight="1">
      <x:c r="A81" s="61" t="str">
        <x:v>Eigene Daten</x:v>
      </x:c>
      <x:c r="B81" s="61" t="str">
        <x:v>Ja</x:v>
      </x:c>
      <x:c r="C81" s="58"/>
      <x:c r="D81" s="58"/>
      <x:c r="E81" s="58"/>
      <x:c r="F81" s="125"/>
      <x:c r="G81" s="58"/>
      <x:c r="H81" s="58"/>
      <x:c r="I81" s="58"/>
      <x:c r="J81" s="129"/>
      <x:c r="K81" s="58"/>
      <x:c r="L81" s="58"/>
      <x:c r="M81" s="58"/>
      <x:c r="N81" s="58"/>
      <x:c r="O81" s="58"/>
      <x:c r="P81" s="58"/>
      <x:c r="Q81" s="58"/>
      <x:c r="R81" s="127" t="str">
        <x:f>IF(D81="","",IF(COUNTIFS('KONTAKTE'!$A$7:$A$306,A81,'KONTAKTE'!$B$7:$B$306,D81)&lt;&gt;1,"",IFERROR(INDEX('KONTAKTE'!$AD$7:$AD$306,SUMIFS('KONTAKTE'!$AF$7:$AF$306,'KONTAKTE'!$A$7:$A$306,A81,'KONTAKTE'!$B$7:$B$306,D81)),"")))</x:f>
      </x:c>
      <x:c r="S81" s="123" t="str">
        <x:f>IF(D81="","",IF(COUNTIFS('KONTAKTE'!$A$7:$A$306,A81,'KONTAKTE'!$B$7:$B$306,D81)&lt;&gt;1,"",IFERROR(INDEX('KONTAKTE'!$Z$7:$Z$306,SUMIFS('KONTAKTE'!$AF$7:$AF$306,'KONTAKTE'!$A$7:$A$306,A81,'KONTAKTE'!$B$7:$B$306,D81)),"")))</x:f>
      </x:c>
      <x:c r="T81" s="123" t="str">
        <x:f>IF(D81="","",IF(COUNTIFS('KONTAKTE'!$A$7:$A$306,A81,'KONTAKTE'!$B$7:$B$306,D81)&lt;&gt;1,"",IFERROR(INDEX('KONTAKTE'!$AA$7:$AA$306,SUMIFS('KONTAKTE'!$AF$7:$AF$306,'KONTAKTE'!$A$7:$A$306,A81,'KONTAKTE'!$B$7:$B$306,D81)),"")))</x:f>
      </x:c>
      <x:c r="U81" s="131" t="str">
        <x:f>IF(OR(D81="",F81="",Y81=""),"",IFERROR(INT(F81-Y81),""))</x:f>
      </x:c>
      <x:c r="V81" s="123" t="str">
        <x:f>IF(C81="","",IF(COUNTIFS('KONTAKTE'!$A$7:$A$306,A81,'KONTAKTE'!$B$7:$B$306,D81)=0,"Lead-ID fehlt",IF(COUNTIFS('KONTAKTE'!$A$7:$A$306,A81,'KONTAKTE'!$B$7:$B$306,D81)&gt;1,"Lead-ID doppelt",IF(AND(G81="customer_won",E81=""),"Deal-ID fehlt",IF(AND(B81="Ja",G81="qualified_lead",D81&lt;&gt;"",COUNTIFS($A$7:$A$406,A81,$B$7:$B$406,"Ja",$D$7:$D$406,D81,$G$7:$G$406,"qualified_lead")&gt;1),"Duplikat prüfen",IF(AND(B81="Ja",G81="customer_won",E81&lt;&gt;"",COUNTIFS($A$7:$A$406,A81,$B$7:$B$406,"Ja",$E$7:$E$406,E81,$G$7:$G$406,"customer_won")&gt;1),"Duplikat prüfen",IF(U81&lt;0,"Datum prüfen",IF(AND(OR(G81="customer_won",G81="revenue_recorded"),OR(J81="",K81="Nicht zutreffend")),"Wert prüfen",IF(AND(G81="customer_lost",COUNTIFS($A$7:$A$406,A81,$D$7:$D$406,D81,$G$7:$G$406,"qualified_lead",$F$7:$F$406,"&lt;="&amp;F81,$B$7:$B$406,"Ja")=0),"Qualifikation fehlt","Bereit")))))))))</x:f>
      </x:c>
      <x:c r="W81" s="123" t="n">
        <x:f>IF(AND(B81="Ja",G81="qualified_lead",D81&lt;&gt;""),IF(COUNTIFS($A$7:A81,A81,$B$7:B81,"Ja",$D$7:D81,D81,$G$7:G81,"qualified_lead")=1,1,0),0)</x:f>
        <x:v>0</x:v>
      </x:c>
      <x:c r="X81" s="123" t="n">
        <x:f>IF(AND(B81="Ja",G81="customer_won",E81&lt;&gt;""),IF(COUNTIFS($A$7:A81,A81,$B$7:B81,"Ja",$E$7:E81,E81,$G$7:G81,"customer_won")=1,1,0),0)</x:f>
        <x:v>0</x:v>
      </x:c>
      <x:c r="Y81" s="133" t="str">
        <x:f>IF(D81="","",IF(COUNTIFS('KONTAKTE'!$A$7:$A$306,A81,'KONTAKTE'!$B$7:$B$306,D81)&lt;&gt;1,"",IFERROR(INDEX('KONTAKTE'!$F$7:$F$306,SUMIFS('KONTAKTE'!$AF$7:$AF$306,'KONTAKTE'!$A$7:$A$306,A81,'KONTAKTE'!$B$7:$B$306,D81)),"")))</x:f>
      </x:c>
    </x:row>
    <x:row r="82" ht="22.5" customHeight="1">
      <x:c r="A82" s="61" t="str">
        <x:v>Eigene Daten</x:v>
      </x:c>
      <x:c r="B82" s="61" t="str">
        <x:v>Ja</x:v>
      </x:c>
      <x:c r="C82" s="58"/>
      <x:c r="D82" s="58"/>
      <x:c r="E82" s="58"/>
      <x:c r="F82" s="125"/>
      <x:c r="G82" s="58"/>
      <x:c r="H82" s="58"/>
      <x:c r="I82" s="58"/>
      <x:c r="J82" s="129"/>
      <x:c r="K82" s="58"/>
      <x:c r="L82" s="58"/>
      <x:c r="M82" s="58"/>
      <x:c r="N82" s="58"/>
      <x:c r="O82" s="58"/>
      <x:c r="P82" s="58"/>
      <x:c r="Q82" s="58"/>
      <x:c r="R82" s="127" t="str">
        <x:f>IF(D82="","",IF(COUNTIFS('KONTAKTE'!$A$7:$A$306,A82,'KONTAKTE'!$B$7:$B$306,D82)&lt;&gt;1,"",IFERROR(INDEX('KONTAKTE'!$AD$7:$AD$306,SUMIFS('KONTAKTE'!$AF$7:$AF$306,'KONTAKTE'!$A$7:$A$306,A82,'KONTAKTE'!$B$7:$B$306,D82)),"")))</x:f>
      </x:c>
      <x:c r="S82" s="123" t="str">
        <x:f>IF(D82="","",IF(COUNTIFS('KONTAKTE'!$A$7:$A$306,A82,'KONTAKTE'!$B$7:$B$306,D82)&lt;&gt;1,"",IFERROR(INDEX('KONTAKTE'!$Z$7:$Z$306,SUMIFS('KONTAKTE'!$AF$7:$AF$306,'KONTAKTE'!$A$7:$A$306,A82,'KONTAKTE'!$B$7:$B$306,D82)),"")))</x:f>
      </x:c>
      <x:c r="T82" s="123" t="str">
        <x:f>IF(D82="","",IF(COUNTIFS('KONTAKTE'!$A$7:$A$306,A82,'KONTAKTE'!$B$7:$B$306,D82)&lt;&gt;1,"",IFERROR(INDEX('KONTAKTE'!$AA$7:$AA$306,SUMIFS('KONTAKTE'!$AF$7:$AF$306,'KONTAKTE'!$A$7:$A$306,A82,'KONTAKTE'!$B$7:$B$306,D82)),"")))</x:f>
      </x:c>
      <x:c r="U82" s="131" t="str">
        <x:f>IF(OR(D82="",F82="",Y82=""),"",IFERROR(INT(F82-Y82),""))</x:f>
      </x:c>
      <x:c r="V82" s="123" t="str">
        <x:f>IF(C82="","",IF(COUNTIFS('KONTAKTE'!$A$7:$A$306,A82,'KONTAKTE'!$B$7:$B$306,D82)=0,"Lead-ID fehlt",IF(COUNTIFS('KONTAKTE'!$A$7:$A$306,A82,'KONTAKTE'!$B$7:$B$306,D82)&gt;1,"Lead-ID doppelt",IF(AND(G82="customer_won",E82=""),"Deal-ID fehlt",IF(AND(B82="Ja",G82="qualified_lead",D82&lt;&gt;"",COUNTIFS($A$7:$A$406,A82,$B$7:$B$406,"Ja",$D$7:$D$406,D82,$G$7:$G$406,"qualified_lead")&gt;1),"Duplikat prüfen",IF(AND(B82="Ja",G82="customer_won",E82&lt;&gt;"",COUNTIFS($A$7:$A$406,A82,$B$7:$B$406,"Ja",$E$7:$E$406,E82,$G$7:$G$406,"customer_won")&gt;1),"Duplikat prüfen",IF(U82&lt;0,"Datum prüfen",IF(AND(OR(G82="customer_won",G82="revenue_recorded"),OR(J82="",K82="Nicht zutreffend")),"Wert prüfen",IF(AND(G82="customer_lost",COUNTIFS($A$7:$A$406,A82,$D$7:$D$406,D82,$G$7:$G$406,"qualified_lead",$F$7:$F$406,"&lt;="&amp;F82,$B$7:$B$406,"Ja")=0),"Qualifikation fehlt","Bereit")))))))))</x:f>
      </x:c>
      <x:c r="W82" s="123" t="n">
        <x:f>IF(AND(B82="Ja",G82="qualified_lead",D82&lt;&gt;""),IF(COUNTIFS($A$7:A82,A82,$B$7:B82,"Ja",$D$7:D82,D82,$G$7:G82,"qualified_lead")=1,1,0),0)</x:f>
        <x:v>0</x:v>
      </x:c>
      <x:c r="X82" s="123" t="n">
        <x:f>IF(AND(B82="Ja",G82="customer_won",E82&lt;&gt;""),IF(COUNTIFS($A$7:A82,A82,$B$7:B82,"Ja",$E$7:E82,E82,$G$7:G82,"customer_won")=1,1,0),0)</x:f>
        <x:v>0</x:v>
      </x:c>
      <x:c r="Y82" s="133" t="str">
        <x:f>IF(D82="","",IF(COUNTIFS('KONTAKTE'!$A$7:$A$306,A82,'KONTAKTE'!$B$7:$B$306,D82)&lt;&gt;1,"",IFERROR(INDEX('KONTAKTE'!$F$7:$F$306,SUMIFS('KONTAKTE'!$AF$7:$AF$306,'KONTAKTE'!$A$7:$A$306,A82,'KONTAKTE'!$B$7:$B$306,D82)),"")))</x:f>
      </x:c>
    </x:row>
    <x:row r="83" ht="22.5" customHeight="1">
      <x:c r="A83" s="61" t="str">
        <x:v>Eigene Daten</x:v>
      </x:c>
      <x:c r="B83" s="61" t="str">
        <x:v>Ja</x:v>
      </x:c>
      <x:c r="C83" s="58"/>
      <x:c r="D83" s="58"/>
      <x:c r="E83" s="58"/>
      <x:c r="F83" s="125"/>
      <x:c r="G83" s="58"/>
      <x:c r="H83" s="58"/>
      <x:c r="I83" s="58"/>
      <x:c r="J83" s="129"/>
      <x:c r="K83" s="58"/>
      <x:c r="L83" s="58"/>
      <x:c r="M83" s="58"/>
      <x:c r="N83" s="58"/>
      <x:c r="O83" s="58"/>
      <x:c r="P83" s="58"/>
      <x:c r="Q83" s="58"/>
      <x:c r="R83" s="127" t="str">
        <x:f>IF(D83="","",IF(COUNTIFS('KONTAKTE'!$A$7:$A$306,A83,'KONTAKTE'!$B$7:$B$306,D83)&lt;&gt;1,"",IFERROR(INDEX('KONTAKTE'!$AD$7:$AD$306,SUMIFS('KONTAKTE'!$AF$7:$AF$306,'KONTAKTE'!$A$7:$A$306,A83,'KONTAKTE'!$B$7:$B$306,D83)),"")))</x:f>
      </x:c>
      <x:c r="S83" s="123" t="str">
        <x:f>IF(D83="","",IF(COUNTIFS('KONTAKTE'!$A$7:$A$306,A83,'KONTAKTE'!$B$7:$B$306,D83)&lt;&gt;1,"",IFERROR(INDEX('KONTAKTE'!$Z$7:$Z$306,SUMIFS('KONTAKTE'!$AF$7:$AF$306,'KONTAKTE'!$A$7:$A$306,A83,'KONTAKTE'!$B$7:$B$306,D83)),"")))</x:f>
      </x:c>
      <x:c r="T83" s="123" t="str">
        <x:f>IF(D83="","",IF(COUNTIFS('KONTAKTE'!$A$7:$A$306,A83,'KONTAKTE'!$B$7:$B$306,D83)&lt;&gt;1,"",IFERROR(INDEX('KONTAKTE'!$AA$7:$AA$306,SUMIFS('KONTAKTE'!$AF$7:$AF$306,'KONTAKTE'!$A$7:$A$306,A83,'KONTAKTE'!$B$7:$B$306,D83)),"")))</x:f>
      </x:c>
      <x:c r="U83" s="131" t="str">
        <x:f>IF(OR(D83="",F83="",Y83=""),"",IFERROR(INT(F83-Y83),""))</x:f>
      </x:c>
      <x:c r="V83" s="123" t="str">
        <x:f>IF(C83="","",IF(COUNTIFS('KONTAKTE'!$A$7:$A$306,A83,'KONTAKTE'!$B$7:$B$306,D83)=0,"Lead-ID fehlt",IF(COUNTIFS('KONTAKTE'!$A$7:$A$306,A83,'KONTAKTE'!$B$7:$B$306,D83)&gt;1,"Lead-ID doppelt",IF(AND(G83="customer_won",E83=""),"Deal-ID fehlt",IF(AND(B83="Ja",G83="qualified_lead",D83&lt;&gt;"",COUNTIFS($A$7:$A$406,A83,$B$7:$B$406,"Ja",$D$7:$D$406,D83,$G$7:$G$406,"qualified_lead")&gt;1),"Duplikat prüfen",IF(AND(B83="Ja",G83="customer_won",E83&lt;&gt;"",COUNTIFS($A$7:$A$406,A83,$B$7:$B$406,"Ja",$E$7:$E$406,E83,$G$7:$G$406,"customer_won")&gt;1),"Duplikat prüfen",IF(U83&lt;0,"Datum prüfen",IF(AND(OR(G83="customer_won",G83="revenue_recorded"),OR(J83="",K83="Nicht zutreffend")),"Wert prüfen",IF(AND(G83="customer_lost",COUNTIFS($A$7:$A$406,A83,$D$7:$D$406,D83,$G$7:$G$406,"qualified_lead",$F$7:$F$406,"&lt;="&amp;F83,$B$7:$B$406,"Ja")=0),"Qualifikation fehlt","Bereit")))))))))</x:f>
      </x:c>
      <x:c r="W83" s="123" t="n">
        <x:f>IF(AND(B83="Ja",G83="qualified_lead",D83&lt;&gt;""),IF(COUNTIFS($A$7:A83,A83,$B$7:B83,"Ja",$D$7:D83,D83,$G$7:G83,"qualified_lead")=1,1,0),0)</x:f>
        <x:v>0</x:v>
      </x:c>
      <x:c r="X83" s="123" t="n">
        <x:f>IF(AND(B83="Ja",G83="customer_won",E83&lt;&gt;""),IF(COUNTIFS($A$7:A83,A83,$B$7:B83,"Ja",$E$7:E83,E83,$G$7:G83,"customer_won")=1,1,0),0)</x:f>
        <x:v>0</x:v>
      </x:c>
      <x:c r="Y83" s="133" t="str">
        <x:f>IF(D83="","",IF(COUNTIFS('KONTAKTE'!$A$7:$A$306,A83,'KONTAKTE'!$B$7:$B$306,D83)&lt;&gt;1,"",IFERROR(INDEX('KONTAKTE'!$F$7:$F$306,SUMIFS('KONTAKTE'!$AF$7:$AF$306,'KONTAKTE'!$A$7:$A$306,A83,'KONTAKTE'!$B$7:$B$306,D83)),"")))</x:f>
      </x:c>
    </x:row>
    <x:row r="84" ht="22.5" customHeight="1">
      <x:c r="A84" s="61" t="str">
        <x:v>Eigene Daten</x:v>
      </x:c>
      <x:c r="B84" s="61" t="str">
        <x:v>Ja</x:v>
      </x:c>
      <x:c r="C84" s="58"/>
      <x:c r="D84" s="58"/>
      <x:c r="E84" s="58"/>
      <x:c r="F84" s="125"/>
      <x:c r="G84" s="58"/>
      <x:c r="H84" s="58"/>
      <x:c r="I84" s="58"/>
      <x:c r="J84" s="129"/>
      <x:c r="K84" s="58"/>
      <x:c r="L84" s="58"/>
      <x:c r="M84" s="58"/>
      <x:c r="N84" s="58"/>
      <x:c r="O84" s="58"/>
      <x:c r="P84" s="58"/>
      <x:c r="Q84" s="58"/>
      <x:c r="R84" s="127" t="str">
        <x:f>IF(D84="","",IF(COUNTIFS('KONTAKTE'!$A$7:$A$306,A84,'KONTAKTE'!$B$7:$B$306,D84)&lt;&gt;1,"",IFERROR(INDEX('KONTAKTE'!$AD$7:$AD$306,SUMIFS('KONTAKTE'!$AF$7:$AF$306,'KONTAKTE'!$A$7:$A$306,A84,'KONTAKTE'!$B$7:$B$306,D84)),"")))</x:f>
      </x:c>
      <x:c r="S84" s="123" t="str">
        <x:f>IF(D84="","",IF(COUNTIFS('KONTAKTE'!$A$7:$A$306,A84,'KONTAKTE'!$B$7:$B$306,D84)&lt;&gt;1,"",IFERROR(INDEX('KONTAKTE'!$Z$7:$Z$306,SUMIFS('KONTAKTE'!$AF$7:$AF$306,'KONTAKTE'!$A$7:$A$306,A84,'KONTAKTE'!$B$7:$B$306,D84)),"")))</x:f>
      </x:c>
      <x:c r="T84" s="123" t="str">
        <x:f>IF(D84="","",IF(COUNTIFS('KONTAKTE'!$A$7:$A$306,A84,'KONTAKTE'!$B$7:$B$306,D84)&lt;&gt;1,"",IFERROR(INDEX('KONTAKTE'!$AA$7:$AA$306,SUMIFS('KONTAKTE'!$AF$7:$AF$306,'KONTAKTE'!$A$7:$A$306,A84,'KONTAKTE'!$B$7:$B$306,D84)),"")))</x:f>
      </x:c>
      <x:c r="U84" s="131" t="str">
        <x:f>IF(OR(D84="",F84="",Y84=""),"",IFERROR(INT(F84-Y84),""))</x:f>
      </x:c>
      <x:c r="V84" s="123" t="str">
        <x:f>IF(C84="","",IF(COUNTIFS('KONTAKTE'!$A$7:$A$306,A84,'KONTAKTE'!$B$7:$B$306,D84)=0,"Lead-ID fehlt",IF(COUNTIFS('KONTAKTE'!$A$7:$A$306,A84,'KONTAKTE'!$B$7:$B$306,D84)&gt;1,"Lead-ID doppelt",IF(AND(G84="customer_won",E84=""),"Deal-ID fehlt",IF(AND(B84="Ja",G84="qualified_lead",D84&lt;&gt;"",COUNTIFS($A$7:$A$406,A84,$B$7:$B$406,"Ja",$D$7:$D$406,D84,$G$7:$G$406,"qualified_lead")&gt;1),"Duplikat prüfen",IF(AND(B84="Ja",G84="customer_won",E84&lt;&gt;"",COUNTIFS($A$7:$A$406,A84,$B$7:$B$406,"Ja",$E$7:$E$406,E84,$G$7:$G$406,"customer_won")&gt;1),"Duplikat prüfen",IF(U84&lt;0,"Datum prüfen",IF(AND(OR(G84="customer_won",G84="revenue_recorded"),OR(J84="",K84="Nicht zutreffend")),"Wert prüfen",IF(AND(G84="customer_lost",COUNTIFS($A$7:$A$406,A84,$D$7:$D$406,D84,$G$7:$G$406,"qualified_lead",$F$7:$F$406,"&lt;="&amp;F84,$B$7:$B$406,"Ja")=0),"Qualifikation fehlt","Bereit")))))))))</x:f>
      </x:c>
      <x:c r="W84" s="123" t="n">
        <x:f>IF(AND(B84="Ja",G84="qualified_lead",D84&lt;&gt;""),IF(COUNTIFS($A$7:A84,A84,$B$7:B84,"Ja",$D$7:D84,D84,$G$7:G84,"qualified_lead")=1,1,0),0)</x:f>
        <x:v>0</x:v>
      </x:c>
      <x:c r="X84" s="123" t="n">
        <x:f>IF(AND(B84="Ja",G84="customer_won",E84&lt;&gt;""),IF(COUNTIFS($A$7:A84,A84,$B$7:B84,"Ja",$E$7:E84,E84,$G$7:G84,"customer_won")=1,1,0),0)</x:f>
        <x:v>0</x:v>
      </x:c>
      <x:c r="Y84" s="133" t="str">
        <x:f>IF(D84="","",IF(COUNTIFS('KONTAKTE'!$A$7:$A$306,A84,'KONTAKTE'!$B$7:$B$306,D84)&lt;&gt;1,"",IFERROR(INDEX('KONTAKTE'!$F$7:$F$306,SUMIFS('KONTAKTE'!$AF$7:$AF$306,'KONTAKTE'!$A$7:$A$306,A84,'KONTAKTE'!$B$7:$B$306,D84)),"")))</x:f>
      </x:c>
    </x:row>
    <x:row r="85" ht="22.5" customHeight="1">
      <x:c r="A85" s="61" t="str">
        <x:v>Eigene Daten</x:v>
      </x:c>
      <x:c r="B85" s="61" t="str">
        <x:v>Ja</x:v>
      </x:c>
      <x:c r="C85" s="58"/>
      <x:c r="D85" s="58"/>
      <x:c r="E85" s="58"/>
      <x:c r="F85" s="125"/>
      <x:c r="G85" s="58"/>
      <x:c r="H85" s="58"/>
      <x:c r="I85" s="58"/>
      <x:c r="J85" s="129"/>
      <x:c r="K85" s="58"/>
      <x:c r="L85" s="58"/>
      <x:c r="M85" s="58"/>
      <x:c r="N85" s="58"/>
      <x:c r="O85" s="58"/>
      <x:c r="P85" s="58"/>
      <x:c r="Q85" s="58"/>
      <x:c r="R85" s="127" t="str">
        <x:f>IF(D85="","",IF(COUNTIFS('KONTAKTE'!$A$7:$A$306,A85,'KONTAKTE'!$B$7:$B$306,D85)&lt;&gt;1,"",IFERROR(INDEX('KONTAKTE'!$AD$7:$AD$306,SUMIFS('KONTAKTE'!$AF$7:$AF$306,'KONTAKTE'!$A$7:$A$306,A85,'KONTAKTE'!$B$7:$B$306,D85)),"")))</x:f>
      </x:c>
      <x:c r="S85" s="123" t="str">
        <x:f>IF(D85="","",IF(COUNTIFS('KONTAKTE'!$A$7:$A$306,A85,'KONTAKTE'!$B$7:$B$306,D85)&lt;&gt;1,"",IFERROR(INDEX('KONTAKTE'!$Z$7:$Z$306,SUMIFS('KONTAKTE'!$AF$7:$AF$306,'KONTAKTE'!$A$7:$A$306,A85,'KONTAKTE'!$B$7:$B$306,D85)),"")))</x:f>
      </x:c>
      <x:c r="T85" s="123" t="str">
        <x:f>IF(D85="","",IF(COUNTIFS('KONTAKTE'!$A$7:$A$306,A85,'KONTAKTE'!$B$7:$B$306,D85)&lt;&gt;1,"",IFERROR(INDEX('KONTAKTE'!$AA$7:$AA$306,SUMIFS('KONTAKTE'!$AF$7:$AF$306,'KONTAKTE'!$A$7:$A$306,A85,'KONTAKTE'!$B$7:$B$306,D85)),"")))</x:f>
      </x:c>
      <x:c r="U85" s="131" t="str">
        <x:f>IF(OR(D85="",F85="",Y85=""),"",IFERROR(INT(F85-Y85),""))</x:f>
      </x:c>
      <x:c r="V85" s="123" t="str">
        <x:f>IF(C85="","",IF(COUNTIFS('KONTAKTE'!$A$7:$A$306,A85,'KONTAKTE'!$B$7:$B$306,D85)=0,"Lead-ID fehlt",IF(COUNTIFS('KONTAKTE'!$A$7:$A$306,A85,'KONTAKTE'!$B$7:$B$306,D85)&gt;1,"Lead-ID doppelt",IF(AND(G85="customer_won",E85=""),"Deal-ID fehlt",IF(AND(B85="Ja",G85="qualified_lead",D85&lt;&gt;"",COUNTIFS($A$7:$A$406,A85,$B$7:$B$406,"Ja",$D$7:$D$406,D85,$G$7:$G$406,"qualified_lead")&gt;1),"Duplikat prüfen",IF(AND(B85="Ja",G85="customer_won",E85&lt;&gt;"",COUNTIFS($A$7:$A$406,A85,$B$7:$B$406,"Ja",$E$7:$E$406,E85,$G$7:$G$406,"customer_won")&gt;1),"Duplikat prüfen",IF(U85&lt;0,"Datum prüfen",IF(AND(OR(G85="customer_won",G85="revenue_recorded"),OR(J85="",K85="Nicht zutreffend")),"Wert prüfen",IF(AND(G85="customer_lost",COUNTIFS($A$7:$A$406,A85,$D$7:$D$406,D85,$G$7:$G$406,"qualified_lead",$F$7:$F$406,"&lt;="&amp;F85,$B$7:$B$406,"Ja")=0),"Qualifikation fehlt","Bereit")))))))))</x:f>
      </x:c>
      <x:c r="W85" s="123" t="n">
        <x:f>IF(AND(B85="Ja",G85="qualified_lead",D85&lt;&gt;""),IF(COUNTIFS($A$7:A85,A85,$B$7:B85,"Ja",$D$7:D85,D85,$G$7:G85,"qualified_lead")=1,1,0),0)</x:f>
        <x:v>0</x:v>
      </x:c>
      <x:c r="X85" s="123" t="n">
        <x:f>IF(AND(B85="Ja",G85="customer_won",E85&lt;&gt;""),IF(COUNTIFS($A$7:A85,A85,$B$7:B85,"Ja",$E$7:E85,E85,$G$7:G85,"customer_won")=1,1,0),0)</x:f>
        <x:v>0</x:v>
      </x:c>
      <x:c r="Y85" s="133" t="str">
        <x:f>IF(D85="","",IF(COUNTIFS('KONTAKTE'!$A$7:$A$306,A85,'KONTAKTE'!$B$7:$B$306,D85)&lt;&gt;1,"",IFERROR(INDEX('KONTAKTE'!$F$7:$F$306,SUMIFS('KONTAKTE'!$AF$7:$AF$306,'KONTAKTE'!$A$7:$A$306,A85,'KONTAKTE'!$B$7:$B$306,D85)),"")))</x:f>
      </x:c>
    </x:row>
    <x:row r="86" ht="22.5" customHeight="1">
      <x:c r="A86" s="61" t="str">
        <x:v>Eigene Daten</x:v>
      </x:c>
      <x:c r="B86" s="61" t="str">
        <x:v>Ja</x:v>
      </x:c>
      <x:c r="C86" s="58"/>
      <x:c r="D86" s="58"/>
      <x:c r="E86" s="58"/>
      <x:c r="F86" s="125"/>
      <x:c r="G86" s="58"/>
      <x:c r="H86" s="58"/>
      <x:c r="I86" s="58"/>
      <x:c r="J86" s="129"/>
      <x:c r="K86" s="58"/>
      <x:c r="L86" s="58"/>
      <x:c r="M86" s="58"/>
      <x:c r="N86" s="58"/>
      <x:c r="O86" s="58"/>
      <x:c r="P86" s="58"/>
      <x:c r="Q86" s="58"/>
      <x:c r="R86" s="127" t="str">
        <x:f>IF(D86="","",IF(COUNTIFS('KONTAKTE'!$A$7:$A$306,A86,'KONTAKTE'!$B$7:$B$306,D86)&lt;&gt;1,"",IFERROR(INDEX('KONTAKTE'!$AD$7:$AD$306,SUMIFS('KONTAKTE'!$AF$7:$AF$306,'KONTAKTE'!$A$7:$A$306,A86,'KONTAKTE'!$B$7:$B$306,D86)),"")))</x:f>
      </x:c>
      <x:c r="S86" s="123" t="str">
        <x:f>IF(D86="","",IF(COUNTIFS('KONTAKTE'!$A$7:$A$306,A86,'KONTAKTE'!$B$7:$B$306,D86)&lt;&gt;1,"",IFERROR(INDEX('KONTAKTE'!$Z$7:$Z$306,SUMIFS('KONTAKTE'!$AF$7:$AF$306,'KONTAKTE'!$A$7:$A$306,A86,'KONTAKTE'!$B$7:$B$306,D86)),"")))</x:f>
      </x:c>
      <x:c r="T86" s="123" t="str">
        <x:f>IF(D86="","",IF(COUNTIFS('KONTAKTE'!$A$7:$A$306,A86,'KONTAKTE'!$B$7:$B$306,D86)&lt;&gt;1,"",IFERROR(INDEX('KONTAKTE'!$AA$7:$AA$306,SUMIFS('KONTAKTE'!$AF$7:$AF$306,'KONTAKTE'!$A$7:$A$306,A86,'KONTAKTE'!$B$7:$B$306,D86)),"")))</x:f>
      </x:c>
      <x:c r="U86" s="131" t="str">
        <x:f>IF(OR(D86="",F86="",Y86=""),"",IFERROR(INT(F86-Y86),""))</x:f>
      </x:c>
      <x:c r="V86" s="123" t="str">
        <x:f>IF(C86="","",IF(COUNTIFS('KONTAKTE'!$A$7:$A$306,A86,'KONTAKTE'!$B$7:$B$306,D86)=0,"Lead-ID fehlt",IF(COUNTIFS('KONTAKTE'!$A$7:$A$306,A86,'KONTAKTE'!$B$7:$B$306,D86)&gt;1,"Lead-ID doppelt",IF(AND(G86="customer_won",E86=""),"Deal-ID fehlt",IF(AND(B86="Ja",G86="qualified_lead",D86&lt;&gt;"",COUNTIFS($A$7:$A$406,A86,$B$7:$B$406,"Ja",$D$7:$D$406,D86,$G$7:$G$406,"qualified_lead")&gt;1),"Duplikat prüfen",IF(AND(B86="Ja",G86="customer_won",E86&lt;&gt;"",COUNTIFS($A$7:$A$406,A86,$B$7:$B$406,"Ja",$E$7:$E$406,E86,$G$7:$G$406,"customer_won")&gt;1),"Duplikat prüfen",IF(U86&lt;0,"Datum prüfen",IF(AND(OR(G86="customer_won",G86="revenue_recorded"),OR(J86="",K86="Nicht zutreffend")),"Wert prüfen",IF(AND(G86="customer_lost",COUNTIFS($A$7:$A$406,A86,$D$7:$D$406,D86,$G$7:$G$406,"qualified_lead",$F$7:$F$406,"&lt;="&amp;F86,$B$7:$B$406,"Ja")=0),"Qualifikation fehlt","Bereit")))))))))</x:f>
      </x:c>
      <x:c r="W86" s="123" t="n">
        <x:f>IF(AND(B86="Ja",G86="qualified_lead",D86&lt;&gt;""),IF(COUNTIFS($A$7:A86,A86,$B$7:B86,"Ja",$D$7:D86,D86,$G$7:G86,"qualified_lead")=1,1,0),0)</x:f>
        <x:v>0</x:v>
      </x:c>
      <x:c r="X86" s="123" t="n">
        <x:f>IF(AND(B86="Ja",G86="customer_won",E86&lt;&gt;""),IF(COUNTIFS($A$7:A86,A86,$B$7:B86,"Ja",$E$7:E86,E86,$G$7:G86,"customer_won")=1,1,0),0)</x:f>
        <x:v>0</x:v>
      </x:c>
      <x:c r="Y86" s="133" t="str">
        <x:f>IF(D86="","",IF(COUNTIFS('KONTAKTE'!$A$7:$A$306,A86,'KONTAKTE'!$B$7:$B$306,D86)&lt;&gt;1,"",IFERROR(INDEX('KONTAKTE'!$F$7:$F$306,SUMIFS('KONTAKTE'!$AF$7:$AF$306,'KONTAKTE'!$A$7:$A$306,A86,'KONTAKTE'!$B$7:$B$306,D86)),"")))</x:f>
      </x:c>
    </x:row>
    <x:row r="87" ht="22.5" customHeight="1">
      <x:c r="A87" s="61" t="str">
        <x:v>Eigene Daten</x:v>
      </x:c>
      <x:c r="B87" s="61" t="str">
        <x:v>Ja</x:v>
      </x:c>
      <x:c r="C87" s="58"/>
      <x:c r="D87" s="58"/>
      <x:c r="E87" s="58"/>
      <x:c r="F87" s="125"/>
      <x:c r="G87" s="58"/>
      <x:c r="H87" s="58"/>
      <x:c r="I87" s="58"/>
      <x:c r="J87" s="129"/>
      <x:c r="K87" s="58"/>
      <x:c r="L87" s="58"/>
      <x:c r="M87" s="58"/>
      <x:c r="N87" s="58"/>
      <x:c r="O87" s="58"/>
      <x:c r="P87" s="58"/>
      <x:c r="Q87" s="58"/>
      <x:c r="R87" s="127" t="str">
        <x:f>IF(D87="","",IF(COUNTIFS('KONTAKTE'!$A$7:$A$306,A87,'KONTAKTE'!$B$7:$B$306,D87)&lt;&gt;1,"",IFERROR(INDEX('KONTAKTE'!$AD$7:$AD$306,SUMIFS('KONTAKTE'!$AF$7:$AF$306,'KONTAKTE'!$A$7:$A$306,A87,'KONTAKTE'!$B$7:$B$306,D87)),"")))</x:f>
      </x:c>
      <x:c r="S87" s="123" t="str">
        <x:f>IF(D87="","",IF(COUNTIFS('KONTAKTE'!$A$7:$A$306,A87,'KONTAKTE'!$B$7:$B$306,D87)&lt;&gt;1,"",IFERROR(INDEX('KONTAKTE'!$Z$7:$Z$306,SUMIFS('KONTAKTE'!$AF$7:$AF$306,'KONTAKTE'!$A$7:$A$306,A87,'KONTAKTE'!$B$7:$B$306,D87)),"")))</x:f>
      </x:c>
      <x:c r="T87" s="123" t="str">
        <x:f>IF(D87="","",IF(COUNTIFS('KONTAKTE'!$A$7:$A$306,A87,'KONTAKTE'!$B$7:$B$306,D87)&lt;&gt;1,"",IFERROR(INDEX('KONTAKTE'!$AA$7:$AA$306,SUMIFS('KONTAKTE'!$AF$7:$AF$306,'KONTAKTE'!$A$7:$A$306,A87,'KONTAKTE'!$B$7:$B$306,D87)),"")))</x:f>
      </x:c>
      <x:c r="U87" s="131" t="str">
        <x:f>IF(OR(D87="",F87="",Y87=""),"",IFERROR(INT(F87-Y87),""))</x:f>
      </x:c>
      <x:c r="V87" s="123" t="str">
        <x:f>IF(C87="","",IF(COUNTIFS('KONTAKTE'!$A$7:$A$306,A87,'KONTAKTE'!$B$7:$B$306,D87)=0,"Lead-ID fehlt",IF(COUNTIFS('KONTAKTE'!$A$7:$A$306,A87,'KONTAKTE'!$B$7:$B$306,D87)&gt;1,"Lead-ID doppelt",IF(AND(G87="customer_won",E87=""),"Deal-ID fehlt",IF(AND(B87="Ja",G87="qualified_lead",D87&lt;&gt;"",COUNTIFS($A$7:$A$406,A87,$B$7:$B$406,"Ja",$D$7:$D$406,D87,$G$7:$G$406,"qualified_lead")&gt;1),"Duplikat prüfen",IF(AND(B87="Ja",G87="customer_won",E87&lt;&gt;"",COUNTIFS($A$7:$A$406,A87,$B$7:$B$406,"Ja",$E$7:$E$406,E87,$G$7:$G$406,"customer_won")&gt;1),"Duplikat prüfen",IF(U87&lt;0,"Datum prüfen",IF(AND(OR(G87="customer_won",G87="revenue_recorded"),OR(J87="",K87="Nicht zutreffend")),"Wert prüfen",IF(AND(G87="customer_lost",COUNTIFS($A$7:$A$406,A87,$D$7:$D$406,D87,$G$7:$G$406,"qualified_lead",$F$7:$F$406,"&lt;="&amp;F87,$B$7:$B$406,"Ja")=0),"Qualifikation fehlt","Bereit")))))))))</x:f>
      </x:c>
      <x:c r="W87" s="123" t="n">
        <x:f>IF(AND(B87="Ja",G87="qualified_lead",D87&lt;&gt;""),IF(COUNTIFS($A$7:A87,A87,$B$7:B87,"Ja",$D$7:D87,D87,$G$7:G87,"qualified_lead")=1,1,0),0)</x:f>
        <x:v>0</x:v>
      </x:c>
      <x:c r="X87" s="123" t="n">
        <x:f>IF(AND(B87="Ja",G87="customer_won",E87&lt;&gt;""),IF(COUNTIFS($A$7:A87,A87,$B$7:B87,"Ja",$E$7:E87,E87,$G$7:G87,"customer_won")=1,1,0),0)</x:f>
        <x:v>0</x:v>
      </x:c>
      <x:c r="Y87" s="133" t="str">
        <x:f>IF(D87="","",IF(COUNTIFS('KONTAKTE'!$A$7:$A$306,A87,'KONTAKTE'!$B$7:$B$306,D87)&lt;&gt;1,"",IFERROR(INDEX('KONTAKTE'!$F$7:$F$306,SUMIFS('KONTAKTE'!$AF$7:$AF$306,'KONTAKTE'!$A$7:$A$306,A87,'KONTAKTE'!$B$7:$B$306,D87)),"")))</x:f>
      </x:c>
    </x:row>
    <x:row r="88" ht="22.5" customHeight="1">
      <x:c r="A88" s="61" t="str">
        <x:v>Eigene Daten</x:v>
      </x:c>
      <x:c r="B88" s="61" t="str">
        <x:v>Ja</x:v>
      </x:c>
      <x:c r="C88" s="58"/>
      <x:c r="D88" s="58"/>
      <x:c r="E88" s="58"/>
      <x:c r="F88" s="125"/>
      <x:c r="G88" s="58"/>
      <x:c r="H88" s="58"/>
      <x:c r="I88" s="58"/>
      <x:c r="J88" s="129"/>
      <x:c r="K88" s="58"/>
      <x:c r="L88" s="58"/>
      <x:c r="M88" s="58"/>
      <x:c r="N88" s="58"/>
      <x:c r="O88" s="58"/>
      <x:c r="P88" s="58"/>
      <x:c r="Q88" s="58"/>
      <x:c r="R88" s="127" t="str">
        <x:f>IF(D88="","",IF(COUNTIFS('KONTAKTE'!$A$7:$A$306,A88,'KONTAKTE'!$B$7:$B$306,D88)&lt;&gt;1,"",IFERROR(INDEX('KONTAKTE'!$AD$7:$AD$306,SUMIFS('KONTAKTE'!$AF$7:$AF$306,'KONTAKTE'!$A$7:$A$306,A88,'KONTAKTE'!$B$7:$B$306,D88)),"")))</x:f>
      </x:c>
      <x:c r="S88" s="123" t="str">
        <x:f>IF(D88="","",IF(COUNTIFS('KONTAKTE'!$A$7:$A$306,A88,'KONTAKTE'!$B$7:$B$306,D88)&lt;&gt;1,"",IFERROR(INDEX('KONTAKTE'!$Z$7:$Z$306,SUMIFS('KONTAKTE'!$AF$7:$AF$306,'KONTAKTE'!$A$7:$A$306,A88,'KONTAKTE'!$B$7:$B$306,D88)),"")))</x:f>
      </x:c>
      <x:c r="T88" s="123" t="str">
        <x:f>IF(D88="","",IF(COUNTIFS('KONTAKTE'!$A$7:$A$306,A88,'KONTAKTE'!$B$7:$B$306,D88)&lt;&gt;1,"",IFERROR(INDEX('KONTAKTE'!$AA$7:$AA$306,SUMIFS('KONTAKTE'!$AF$7:$AF$306,'KONTAKTE'!$A$7:$A$306,A88,'KONTAKTE'!$B$7:$B$306,D88)),"")))</x:f>
      </x:c>
      <x:c r="U88" s="131" t="str">
        <x:f>IF(OR(D88="",F88="",Y88=""),"",IFERROR(INT(F88-Y88),""))</x:f>
      </x:c>
      <x:c r="V88" s="123" t="str">
        <x:f>IF(C88="","",IF(COUNTIFS('KONTAKTE'!$A$7:$A$306,A88,'KONTAKTE'!$B$7:$B$306,D88)=0,"Lead-ID fehlt",IF(COUNTIFS('KONTAKTE'!$A$7:$A$306,A88,'KONTAKTE'!$B$7:$B$306,D88)&gt;1,"Lead-ID doppelt",IF(AND(G88="customer_won",E88=""),"Deal-ID fehlt",IF(AND(B88="Ja",G88="qualified_lead",D88&lt;&gt;"",COUNTIFS($A$7:$A$406,A88,$B$7:$B$406,"Ja",$D$7:$D$406,D88,$G$7:$G$406,"qualified_lead")&gt;1),"Duplikat prüfen",IF(AND(B88="Ja",G88="customer_won",E88&lt;&gt;"",COUNTIFS($A$7:$A$406,A88,$B$7:$B$406,"Ja",$E$7:$E$406,E88,$G$7:$G$406,"customer_won")&gt;1),"Duplikat prüfen",IF(U88&lt;0,"Datum prüfen",IF(AND(OR(G88="customer_won",G88="revenue_recorded"),OR(J88="",K88="Nicht zutreffend")),"Wert prüfen",IF(AND(G88="customer_lost",COUNTIFS($A$7:$A$406,A88,$D$7:$D$406,D88,$G$7:$G$406,"qualified_lead",$F$7:$F$406,"&lt;="&amp;F88,$B$7:$B$406,"Ja")=0),"Qualifikation fehlt","Bereit")))))))))</x:f>
      </x:c>
      <x:c r="W88" s="123" t="n">
        <x:f>IF(AND(B88="Ja",G88="qualified_lead",D88&lt;&gt;""),IF(COUNTIFS($A$7:A88,A88,$B$7:B88,"Ja",$D$7:D88,D88,$G$7:G88,"qualified_lead")=1,1,0),0)</x:f>
        <x:v>0</x:v>
      </x:c>
      <x:c r="X88" s="123" t="n">
        <x:f>IF(AND(B88="Ja",G88="customer_won",E88&lt;&gt;""),IF(COUNTIFS($A$7:A88,A88,$B$7:B88,"Ja",$E$7:E88,E88,$G$7:G88,"customer_won")=1,1,0),0)</x:f>
        <x:v>0</x:v>
      </x:c>
      <x:c r="Y88" s="133" t="str">
        <x:f>IF(D88="","",IF(COUNTIFS('KONTAKTE'!$A$7:$A$306,A88,'KONTAKTE'!$B$7:$B$306,D88)&lt;&gt;1,"",IFERROR(INDEX('KONTAKTE'!$F$7:$F$306,SUMIFS('KONTAKTE'!$AF$7:$AF$306,'KONTAKTE'!$A$7:$A$306,A88,'KONTAKTE'!$B$7:$B$306,D88)),"")))</x:f>
      </x:c>
    </x:row>
    <x:row r="89" ht="22.5" customHeight="1">
      <x:c r="A89" s="61" t="str">
        <x:v>Eigene Daten</x:v>
      </x:c>
      <x:c r="B89" s="61" t="str">
        <x:v>Ja</x:v>
      </x:c>
      <x:c r="C89" s="58"/>
      <x:c r="D89" s="58"/>
      <x:c r="E89" s="58"/>
      <x:c r="F89" s="125"/>
      <x:c r="G89" s="58"/>
      <x:c r="H89" s="58"/>
      <x:c r="I89" s="58"/>
      <x:c r="J89" s="129"/>
      <x:c r="K89" s="58"/>
      <x:c r="L89" s="58"/>
      <x:c r="M89" s="58"/>
      <x:c r="N89" s="58"/>
      <x:c r="O89" s="58"/>
      <x:c r="P89" s="58"/>
      <x:c r="Q89" s="58"/>
      <x:c r="R89" s="127" t="str">
        <x:f>IF(D89="","",IF(COUNTIFS('KONTAKTE'!$A$7:$A$306,A89,'KONTAKTE'!$B$7:$B$306,D89)&lt;&gt;1,"",IFERROR(INDEX('KONTAKTE'!$AD$7:$AD$306,SUMIFS('KONTAKTE'!$AF$7:$AF$306,'KONTAKTE'!$A$7:$A$306,A89,'KONTAKTE'!$B$7:$B$306,D89)),"")))</x:f>
      </x:c>
      <x:c r="S89" s="123" t="str">
        <x:f>IF(D89="","",IF(COUNTIFS('KONTAKTE'!$A$7:$A$306,A89,'KONTAKTE'!$B$7:$B$306,D89)&lt;&gt;1,"",IFERROR(INDEX('KONTAKTE'!$Z$7:$Z$306,SUMIFS('KONTAKTE'!$AF$7:$AF$306,'KONTAKTE'!$A$7:$A$306,A89,'KONTAKTE'!$B$7:$B$306,D89)),"")))</x:f>
      </x:c>
      <x:c r="T89" s="123" t="str">
        <x:f>IF(D89="","",IF(COUNTIFS('KONTAKTE'!$A$7:$A$306,A89,'KONTAKTE'!$B$7:$B$306,D89)&lt;&gt;1,"",IFERROR(INDEX('KONTAKTE'!$AA$7:$AA$306,SUMIFS('KONTAKTE'!$AF$7:$AF$306,'KONTAKTE'!$A$7:$A$306,A89,'KONTAKTE'!$B$7:$B$306,D89)),"")))</x:f>
      </x:c>
      <x:c r="U89" s="131" t="str">
        <x:f>IF(OR(D89="",F89="",Y89=""),"",IFERROR(INT(F89-Y89),""))</x:f>
      </x:c>
      <x:c r="V89" s="123" t="str">
        <x:f>IF(C89="","",IF(COUNTIFS('KONTAKTE'!$A$7:$A$306,A89,'KONTAKTE'!$B$7:$B$306,D89)=0,"Lead-ID fehlt",IF(COUNTIFS('KONTAKTE'!$A$7:$A$306,A89,'KONTAKTE'!$B$7:$B$306,D89)&gt;1,"Lead-ID doppelt",IF(AND(G89="customer_won",E89=""),"Deal-ID fehlt",IF(AND(B89="Ja",G89="qualified_lead",D89&lt;&gt;"",COUNTIFS($A$7:$A$406,A89,$B$7:$B$406,"Ja",$D$7:$D$406,D89,$G$7:$G$406,"qualified_lead")&gt;1),"Duplikat prüfen",IF(AND(B89="Ja",G89="customer_won",E89&lt;&gt;"",COUNTIFS($A$7:$A$406,A89,$B$7:$B$406,"Ja",$E$7:$E$406,E89,$G$7:$G$406,"customer_won")&gt;1),"Duplikat prüfen",IF(U89&lt;0,"Datum prüfen",IF(AND(OR(G89="customer_won",G89="revenue_recorded"),OR(J89="",K89="Nicht zutreffend")),"Wert prüfen",IF(AND(G89="customer_lost",COUNTIFS($A$7:$A$406,A89,$D$7:$D$406,D89,$G$7:$G$406,"qualified_lead",$F$7:$F$406,"&lt;="&amp;F89,$B$7:$B$406,"Ja")=0),"Qualifikation fehlt","Bereit")))))))))</x:f>
      </x:c>
      <x:c r="W89" s="123" t="n">
        <x:f>IF(AND(B89="Ja",G89="qualified_lead",D89&lt;&gt;""),IF(COUNTIFS($A$7:A89,A89,$B$7:B89,"Ja",$D$7:D89,D89,$G$7:G89,"qualified_lead")=1,1,0),0)</x:f>
        <x:v>0</x:v>
      </x:c>
      <x:c r="X89" s="123" t="n">
        <x:f>IF(AND(B89="Ja",G89="customer_won",E89&lt;&gt;""),IF(COUNTIFS($A$7:A89,A89,$B$7:B89,"Ja",$E$7:E89,E89,$G$7:G89,"customer_won")=1,1,0),0)</x:f>
        <x:v>0</x:v>
      </x:c>
      <x:c r="Y89" s="133" t="str">
        <x:f>IF(D89="","",IF(COUNTIFS('KONTAKTE'!$A$7:$A$306,A89,'KONTAKTE'!$B$7:$B$306,D89)&lt;&gt;1,"",IFERROR(INDEX('KONTAKTE'!$F$7:$F$306,SUMIFS('KONTAKTE'!$AF$7:$AF$306,'KONTAKTE'!$A$7:$A$306,A89,'KONTAKTE'!$B$7:$B$306,D89)),"")))</x:f>
      </x:c>
    </x:row>
    <x:row r="90" ht="22.5" customHeight="1">
      <x:c r="A90" s="61" t="str">
        <x:v>Eigene Daten</x:v>
      </x:c>
      <x:c r="B90" s="61" t="str">
        <x:v>Ja</x:v>
      </x:c>
      <x:c r="C90" s="58"/>
      <x:c r="D90" s="58"/>
      <x:c r="E90" s="58"/>
      <x:c r="F90" s="125"/>
      <x:c r="G90" s="58"/>
      <x:c r="H90" s="58"/>
      <x:c r="I90" s="58"/>
      <x:c r="J90" s="129"/>
      <x:c r="K90" s="58"/>
      <x:c r="L90" s="58"/>
      <x:c r="M90" s="58"/>
      <x:c r="N90" s="58"/>
      <x:c r="O90" s="58"/>
      <x:c r="P90" s="58"/>
      <x:c r="Q90" s="58"/>
      <x:c r="R90" s="127" t="str">
        <x:f>IF(D90="","",IF(COUNTIFS('KONTAKTE'!$A$7:$A$306,A90,'KONTAKTE'!$B$7:$B$306,D90)&lt;&gt;1,"",IFERROR(INDEX('KONTAKTE'!$AD$7:$AD$306,SUMIFS('KONTAKTE'!$AF$7:$AF$306,'KONTAKTE'!$A$7:$A$306,A90,'KONTAKTE'!$B$7:$B$306,D90)),"")))</x:f>
      </x:c>
      <x:c r="S90" s="123" t="str">
        <x:f>IF(D90="","",IF(COUNTIFS('KONTAKTE'!$A$7:$A$306,A90,'KONTAKTE'!$B$7:$B$306,D90)&lt;&gt;1,"",IFERROR(INDEX('KONTAKTE'!$Z$7:$Z$306,SUMIFS('KONTAKTE'!$AF$7:$AF$306,'KONTAKTE'!$A$7:$A$306,A90,'KONTAKTE'!$B$7:$B$306,D90)),"")))</x:f>
      </x:c>
      <x:c r="T90" s="123" t="str">
        <x:f>IF(D90="","",IF(COUNTIFS('KONTAKTE'!$A$7:$A$306,A90,'KONTAKTE'!$B$7:$B$306,D90)&lt;&gt;1,"",IFERROR(INDEX('KONTAKTE'!$AA$7:$AA$306,SUMIFS('KONTAKTE'!$AF$7:$AF$306,'KONTAKTE'!$A$7:$A$306,A90,'KONTAKTE'!$B$7:$B$306,D90)),"")))</x:f>
      </x:c>
      <x:c r="U90" s="131" t="str">
        <x:f>IF(OR(D90="",F90="",Y90=""),"",IFERROR(INT(F90-Y90),""))</x:f>
      </x:c>
      <x:c r="V90" s="123" t="str">
        <x:f>IF(C90="","",IF(COUNTIFS('KONTAKTE'!$A$7:$A$306,A90,'KONTAKTE'!$B$7:$B$306,D90)=0,"Lead-ID fehlt",IF(COUNTIFS('KONTAKTE'!$A$7:$A$306,A90,'KONTAKTE'!$B$7:$B$306,D90)&gt;1,"Lead-ID doppelt",IF(AND(G90="customer_won",E90=""),"Deal-ID fehlt",IF(AND(B90="Ja",G90="qualified_lead",D90&lt;&gt;"",COUNTIFS($A$7:$A$406,A90,$B$7:$B$406,"Ja",$D$7:$D$406,D90,$G$7:$G$406,"qualified_lead")&gt;1),"Duplikat prüfen",IF(AND(B90="Ja",G90="customer_won",E90&lt;&gt;"",COUNTIFS($A$7:$A$406,A90,$B$7:$B$406,"Ja",$E$7:$E$406,E90,$G$7:$G$406,"customer_won")&gt;1),"Duplikat prüfen",IF(U90&lt;0,"Datum prüfen",IF(AND(OR(G90="customer_won",G90="revenue_recorded"),OR(J90="",K90="Nicht zutreffend")),"Wert prüfen",IF(AND(G90="customer_lost",COUNTIFS($A$7:$A$406,A90,$D$7:$D$406,D90,$G$7:$G$406,"qualified_lead",$F$7:$F$406,"&lt;="&amp;F90,$B$7:$B$406,"Ja")=0),"Qualifikation fehlt","Bereit")))))))))</x:f>
      </x:c>
      <x:c r="W90" s="123" t="n">
        <x:f>IF(AND(B90="Ja",G90="qualified_lead",D90&lt;&gt;""),IF(COUNTIFS($A$7:A90,A90,$B$7:B90,"Ja",$D$7:D90,D90,$G$7:G90,"qualified_lead")=1,1,0),0)</x:f>
        <x:v>0</x:v>
      </x:c>
      <x:c r="X90" s="123" t="n">
        <x:f>IF(AND(B90="Ja",G90="customer_won",E90&lt;&gt;""),IF(COUNTIFS($A$7:A90,A90,$B$7:B90,"Ja",$E$7:E90,E90,$G$7:G90,"customer_won")=1,1,0),0)</x:f>
        <x:v>0</x:v>
      </x:c>
      <x:c r="Y90" s="133" t="str">
        <x:f>IF(D90="","",IF(COUNTIFS('KONTAKTE'!$A$7:$A$306,A90,'KONTAKTE'!$B$7:$B$306,D90)&lt;&gt;1,"",IFERROR(INDEX('KONTAKTE'!$F$7:$F$306,SUMIFS('KONTAKTE'!$AF$7:$AF$306,'KONTAKTE'!$A$7:$A$306,A90,'KONTAKTE'!$B$7:$B$306,D90)),"")))</x:f>
      </x:c>
    </x:row>
    <x:row r="91" ht="22.5" customHeight="1">
      <x:c r="A91" s="61" t="str">
        <x:v>Eigene Daten</x:v>
      </x:c>
      <x:c r="B91" s="61" t="str">
        <x:v>Ja</x:v>
      </x:c>
      <x:c r="C91" s="58"/>
      <x:c r="D91" s="58"/>
      <x:c r="E91" s="58"/>
      <x:c r="F91" s="125"/>
      <x:c r="G91" s="58"/>
      <x:c r="H91" s="58"/>
      <x:c r="I91" s="58"/>
      <x:c r="J91" s="129"/>
      <x:c r="K91" s="58"/>
      <x:c r="L91" s="58"/>
      <x:c r="M91" s="58"/>
      <x:c r="N91" s="58"/>
      <x:c r="O91" s="58"/>
      <x:c r="P91" s="58"/>
      <x:c r="Q91" s="58"/>
      <x:c r="R91" s="127" t="str">
        <x:f>IF(D91="","",IF(COUNTIFS('KONTAKTE'!$A$7:$A$306,A91,'KONTAKTE'!$B$7:$B$306,D91)&lt;&gt;1,"",IFERROR(INDEX('KONTAKTE'!$AD$7:$AD$306,SUMIFS('KONTAKTE'!$AF$7:$AF$306,'KONTAKTE'!$A$7:$A$306,A91,'KONTAKTE'!$B$7:$B$306,D91)),"")))</x:f>
      </x:c>
      <x:c r="S91" s="123" t="str">
        <x:f>IF(D91="","",IF(COUNTIFS('KONTAKTE'!$A$7:$A$306,A91,'KONTAKTE'!$B$7:$B$306,D91)&lt;&gt;1,"",IFERROR(INDEX('KONTAKTE'!$Z$7:$Z$306,SUMIFS('KONTAKTE'!$AF$7:$AF$306,'KONTAKTE'!$A$7:$A$306,A91,'KONTAKTE'!$B$7:$B$306,D91)),"")))</x:f>
      </x:c>
      <x:c r="T91" s="123" t="str">
        <x:f>IF(D91="","",IF(COUNTIFS('KONTAKTE'!$A$7:$A$306,A91,'KONTAKTE'!$B$7:$B$306,D91)&lt;&gt;1,"",IFERROR(INDEX('KONTAKTE'!$AA$7:$AA$306,SUMIFS('KONTAKTE'!$AF$7:$AF$306,'KONTAKTE'!$A$7:$A$306,A91,'KONTAKTE'!$B$7:$B$306,D91)),"")))</x:f>
      </x:c>
      <x:c r="U91" s="131" t="str">
        <x:f>IF(OR(D91="",F91="",Y91=""),"",IFERROR(INT(F91-Y91),""))</x:f>
      </x:c>
      <x:c r="V91" s="123" t="str">
        <x:f>IF(C91="","",IF(COUNTIFS('KONTAKTE'!$A$7:$A$306,A91,'KONTAKTE'!$B$7:$B$306,D91)=0,"Lead-ID fehlt",IF(COUNTIFS('KONTAKTE'!$A$7:$A$306,A91,'KONTAKTE'!$B$7:$B$306,D91)&gt;1,"Lead-ID doppelt",IF(AND(G91="customer_won",E91=""),"Deal-ID fehlt",IF(AND(B91="Ja",G91="qualified_lead",D91&lt;&gt;"",COUNTIFS($A$7:$A$406,A91,$B$7:$B$406,"Ja",$D$7:$D$406,D91,$G$7:$G$406,"qualified_lead")&gt;1),"Duplikat prüfen",IF(AND(B91="Ja",G91="customer_won",E91&lt;&gt;"",COUNTIFS($A$7:$A$406,A91,$B$7:$B$406,"Ja",$E$7:$E$406,E91,$G$7:$G$406,"customer_won")&gt;1),"Duplikat prüfen",IF(U91&lt;0,"Datum prüfen",IF(AND(OR(G91="customer_won",G91="revenue_recorded"),OR(J91="",K91="Nicht zutreffend")),"Wert prüfen",IF(AND(G91="customer_lost",COUNTIFS($A$7:$A$406,A91,$D$7:$D$406,D91,$G$7:$G$406,"qualified_lead",$F$7:$F$406,"&lt;="&amp;F91,$B$7:$B$406,"Ja")=0),"Qualifikation fehlt","Bereit")))))))))</x:f>
      </x:c>
      <x:c r="W91" s="123" t="n">
        <x:f>IF(AND(B91="Ja",G91="qualified_lead",D91&lt;&gt;""),IF(COUNTIFS($A$7:A91,A91,$B$7:B91,"Ja",$D$7:D91,D91,$G$7:G91,"qualified_lead")=1,1,0),0)</x:f>
        <x:v>0</x:v>
      </x:c>
      <x:c r="X91" s="123" t="n">
        <x:f>IF(AND(B91="Ja",G91="customer_won",E91&lt;&gt;""),IF(COUNTIFS($A$7:A91,A91,$B$7:B91,"Ja",$E$7:E91,E91,$G$7:G91,"customer_won")=1,1,0),0)</x:f>
        <x:v>0</x:v>
      </x:c>
      <x:c r="Y91" s="133" t="str">
        <x:f>IF(D91="","",IF(COUNTIFS('KONTAKTE'!$A$7:$A$306,A91,'KONTAKTE'!$B$7:$B$306,D91)&lt;&gt;1,"",IFERROR(INDEX('KONTAKTE'!$F$7:$F$306,SUMIFS('KONTAKTE'!$AF$7:$AF$306,'KONTAKTE'!$A$7:$A$306,A91,'KONTAKTE'!$B$7:$B$306,D91)),"")))</x:f>
      </x:c>
    </x:row>
    <x:row r="92" ht="22.5" customHeight="1">
      <x:c r="A92" s="61" t="str">
        <x:v>Eigene Daten</x:v>
      </x:c>
      <x:c r="B92" s="61" t="str">
        <x:v>Ja</x:v>
      </x:c>
      <x:c r="C92" s="58"/>
      <x:c r="D92" s="58"/>
      <x:c r="E92" s="58"/>
      <x:c r="F92" s="125"/>
      <x:c r="G92" s="58"/>
      <x:c r="H92" s="58"/>
      <x:c r="I92" s="58"/>
      <x:c r="J92" s="129"/>
      <x:c r="K92" s="58"/>
      <x:c r="L92" s="58"/>
      <x:c r="M92" s="58"/>
      <x:c r="N92" s="58"/>
      <x:c r="O92" s="58"/>
      <x:c r="P92" s="58"/>
      <x:c r="Q92" s="58"/>
      <x:c r="R92" s="127" t="str">
        <x:f>IF(D92="","",IF(COUNTIFS('KONTAKTE'!$A$7:$A$306,A92,'KONTAKTE'!$B$7:$B$306,D92)&lt;&gt;1,"",IFERROR(INDEX('KONTAKTE'!$AD$7:$AD$306,SUMIFS('KONTAKTE'!$AF$7:$AF$306,'KONTAKTE'!$A$7:$A$306,A92,'KONTAKTE'!$B$7:$B$306,D92)),"")))</x:f>
      </x:c>
      <x:c r="S92" s="123" t="str">
        <x:f>IF(D92="","",IF(COUNTIFS('KONTAKTE'!$A$7:$A$306,A92,'KONTAKTE'!$B$7:$B$306,D92)&lt;&gt;1,"",IFERROR(INDEX('KONTAKTE'!$Z$7:$Z$306,SUMIFS('KONTAKTE'!$AF$7:$AF$306,'KONTAKTE'!$A$7:$A$306,A92,'KONTAKTE'!$B$7:$B$306,D92)),"")))</x:f>
      </x:c>
      <x:c r="T92" s="123" t="str">
        <x:f>IF(D92="","",IF(COUNTIFS('KONTAKTE'!$A$7:$A$306,A92,'KONTAKTE'!$B$7:$B$306,D92)&lt;&gt;1,"",IFERROR(INDEX('KONTAKTE'!$AA$7:$AA$306,SUMIFS('KONTAKTE'!$AF$7:$AF$306,'KONTAKTE'!$A$7:$A$306,A92,'KONTAKTE'!$B$7:$B$306,D92)),"")))</x:f>
      </x:c>
      <x:c r="U92" s="131" t="str">
        <x:f>IF(OR(D92="",F92="",Y92=""),"",IFERROR(INT(F92-Y92),""))</x:f>
      </x:c>
      <x:c r="V92" s="123" t="str">
        <x:f>IF(C92="","",IF(COUNTIFS('KONTAKTE'!$A$7:$A$306,A92,'KONTAKTE'!$B$7:$B$306,D92)=0,"Lead-ID fehlt",IF(COUNTIFS('KONTAKTE'!$A$7:$A$306,A92,'KONTAKTE'!$B$7:$B$306,D92)&gt;1,"Lead-ID doppelt",IF(AND(G92="customer_won",E92=""),"Deal-ID fehlt",IF(AND(B92="Ja",G92="qualified_lead",D92&lt;&gt;"",COUNTIFS($A$7:$A$406,A92,$B$7:$B$406,"Ja",$D$7:$D$406,D92,$G$7:$G$406,"qualified_lead")&gt;1),"Duplikat prüfen",IF(AND(B92="Ja",G92="customer_won",E92&lt;&gt;"",COUNTIFS($A$7:$A$406,A92,$B$7:$B$406,"Ja",$E$7:$E$406,E92,$G$7:$G$406,"customer_won")&gt;1),"Duplikat prüfen",IF(U92&lt;0,"Datum prüfen",IF(AND(OR(G92="customer_won",G92="revenue_recorded"),OR(J92="",K92="Nicht zutreffend")),"Wert prüfen",IF(AND(G92="customer_lost",COUNTIFS($A$7:$A$406,A92,$D$7:$D$406,D92,$G$7:$G$406,"qualified_lead",$F$7:$F$406,"&lt;="&amp;F92,$B$7:$B$406,"Ja")=0),"Qualifikation fehlt","Bereit")))))))))</x:f>
      </x:c>
      <x:c r="W92" s="123" t="n">
        <x:f>IF(AND(B92="Ja",G92="qualified_lead",D92&lt;&gt;""),IF(COUNTIFS($A$7:A92,A92,$B$7:B92,"Ja",$D$7:D92,D92,$G$7:G92,"qualified_lead")=1,1,0),0)</x:f>
        <x:v>0</x:v>
      </x:c>
      <x:c r="X92" s="123" t="n">
        <x:f>IF(AND(B92="Ja",G92="customer_won",E92&lt;&gt;""),IF(COUNTIFS($A$7:A92,A92,$B$7:B92,"Ja",$E$7:E92,E92,$G$7:G92,"customer_won")=1,1,0),0)</x:f>
        <x:v>0</x:v>
      </x:c>
      <x:c r="Y92" s="133" t="str">
        <x:f>IF(D92="","",IF(COUNTIFS('KONTAKTE'!$A$7:$A$306,A92,'KONTAKTE'!$B$7:$B$306,D92)&lt;&gt;1,"",IFERROR(INDEX('KONTAKTE'!$F$7:$F$306,SUMIFS('KONTAKTE'!$AF$7:$AF$306,'KONTAKTE'!$A$7:$A$306,A92,'KONTAKTE'!$B$7:$B$306,D92)),"")))</x:f>
      </x:c>
    </x:row>
    <x:row r="93" ht="22.5" customHeight="1">
      <x:c r="A93" s="61" t="str">
        <x:v>Eigene Daten</x:v>
      </x:c>
      <x:c r="B93" s="61" t="str">
        <x:v>Ja</x:v>
      </x:c>
      <x:c r="C93" s="58"/>
      <x:c r="D93" s="58"/>
      <x:c r="E93" s="58"/>
      <x:c r="F93" s="125"/>
      <x:c r="G93" s="58"/>
      <x:c r="H93" s="58"/>
      <x:c r="I93" s="58"/>
      <x:c r="J93" s="129"/>
      <x:c r="K93" s="58"/>
      <x:c r="L93" s="58"/>
      <x:c r="M93" s="58"/>
      <x:c r="N93" s="58"/>
      <x:c r="O93" s="58"/>
      <x:c r="P93" s="58"/>
      <x:c r="Q93" s="58"/>
      <x:c r="R93" s="127" t="str">
        <x:f>IF(D93="","",IF(COUNTIFS('KONTAKTE'!$A$7:$A$306,A93,'KONTAKTE'!$B$7:$B$306,D93)&lt;&gt;1,"",IFERROR(INDEX('KONTAKTE'!$AD$7:$AD$306,SUMIFS('KONTAKTE'!$AF$7:$AF$306,'KONTAKTE'!$A$7:$A$306,A93,'KONTAKTE'!$B$7:$B$306,D93)),"")))</x:f>
      </x:c>
      <x:c r="S93" s="123" t="str">
        <x:f>IF(D93="","",IF(COUNTIFS('KONTAKTE'!$A$7:$A$306,A93,'KONTAKTE'!$B$7:$B$306,D93)&lt;&gt;1,"",IFERROR(INDEX('KONTAKTE'!$Z$7:$Z$306,SUMIFS('KONTAKTE'!$AF$7:$AF$306,'KONTAKTE'!$A$7:$A$306,A93,'KONTAKTE'!$B$7:$B$306,D93)),"")))</x:f>
      </x:c>
      <x:c r="T93" s="123" t="str">
        <x:f>IF(D93="","",IF(COUNTIFS('KONTAKTE'!$A$7:$A$306,A93,'KONTAKTE'!$B$7:$B$306,D93)&lt;&gt;1,"",IFERROR(INDEX('KONTAKTE'!$AA$7:$AA$306,SUMIFS('KONTAKTE'!$AF$7:$AF$306,'KONTAKTE'!$A$7:$A$306,A93,'KONTAKTE'!$B$7:$B$306,D93)),"")))</x:f>
      </x:c>
      <x:c r="U93" s="131" t="str">
        <x:f>IF(OR(D93="",F93="",Y93=""),"",IFERROR(INT(F93-Y93),""))</x:f>
      </x:c>
      <x:c r="V93" s="123" t="str">
        <x:f>IF(C93="","",IF(COUNTIFS('KONTAKTE'!$A$7:$A$306,A93,'KONTAKTE'!$B$7:$B$306,D93)=0,"Lead-ID fehlt",IF(COUNTIFS('KONTAKTE'!$A$7:$A$306,A93,'KONTAKTE'!$B$7:$B$306,D93)&gt;1,"Lead-ID doppelt",IF(AND(G93="customer_won",E93=""),"Deal-ID fehlt",IF(AND(B93="Ja",G93="qualified_lead",D93&lt;&gt;"",COUNTIFS($A$7:$A$406,A93,$B$7:$B$406,"Ja",$D$7:$D$406,D93,$G$7:$G$406,"qualified_lead")&gt;1),"Duplikat prüfen",IF(AND(B93="Ja",G93="customer_won",E93&lt;&gt;"",COUNTIFS($A$7:$A$406,A93,$B$7:$B$406,"Ja",$E$7:$E$406,E93,$G$7:$G$406,"customer_won")&gt;1),"Duplikat prüfen",IF(U93&lt;0,"Datum prüfen",IF(AND(OR(G93="customer_won",G93="revenue_recorded"),OR(J93="",K93="Nicht zutreffend")),"Wert prüfen",IF(AND(G93="customer_lost",COUNTIFS($A$7:$A$406,A93,$D$7:$D$406,D93,$G$7:$G$406,"qualified_lead",$F$7:$F$406,"&lt;="&amp;F93,$B$7:$B$406,"Ja")=0),"Qualifikation fehlt","Bereit")))))))))</x:f>
      </x:c>
      <x:c r="W93" s="123" t="n">
        <x:f>IF(AND(B93="Ja",G93="qualified_lead",D93&lt;&gt;""),IF(COUNTIFS($A$7:A93,A93,$B$7:B93,"Ja",$D$7:D93,D93,$G$7:G93,"qualified_lead")=1,1,0),0)</x:f>
        <x:v>0</x:v>
      </x:c>
      <x:c r="X93" s="123" t="n">
        <x:f>IF(AND(B93="Ja",G93="customer_won",E93&lt;&gt;""),IF(COUNTIFS($A$7:A93,A93,$B$7:B93,"Ja",$E$7:E93,E93,$G$7:G93,"customer_won")=1,1,0),0)</x:f>
        <x:v>0</x:v>
      </x:c>
      <x:c r="Y93" s="133" t="str">
        <x:f>IF(D93="","",IF(COUNTIFS('KONTAKTE'!$A$7:$A$306,A93,'KONTAKTE'!$B$7:$B$306,D93)&lt;&gt;1,"",IFERROR(INDEX('KONTAKTE'!$F$7:$F$306,SUMIFS('KONTAKTE'!$AF$7:$AF$306,'KONTAKTE'!$A$7:$A$306,A93,'KONTAKTE'!$B$7:$B$306,D93)),"")))</x:f>
      </x:c>
    </x:row>
    <x:row r="94" ht="22.5" customHeight="1">
      <x:c r="A94" s="61" t="str">
        <x:v>Eigene Daten</x:v>
      </x:c>
      <x:c r="B94" s="61" t="str">
        <x:v>Ja</x:v>
      </x:c>
      <x:c r="C94" s="58"/>
      <x:c r="D94" s="58"/>
      <x:c r="E94" s="58"/>
      <x:c r="F94" s="125"/>
      <x:c r="G94" s="58"/>
      <x:c r="H94" s="58"/>
      <x:c r="I94" s="58"/>
      <x:c r="J94" s="129"/>
      <x:c r="K94" s="58"/>
      <x:c r="L94" s="58"/>
      <x:c r="M94" s="58"/>
      <x:c r="N94" s="58"/>
      <x:c r="O94" s="58"/>
      <x:c r="P94" s="58"/>
      <x:c r="Q94" s="58"/>
      <x:c r="R94" s="127" t="str">
        <x:f>IF(D94="","",IF(COUNTIFS('KONTAKTE'!$A$7:$A$306,A94,'KONTAKTE'!$B$7:$B$306,D94)&lt;&gt;1,"",IFERROR(INDEX('KONTAKTE'!$AD$7:$AD$306,SUMIFS('KONTAKTE'!$AF$7:$AF$306,'KONTAKTE'!$A$7:$A$306,A94,'KONTAKTE'!$B$7:$B$306,D94)),"")))</x:f>
      </x:c>
      <x:c r="S94" s="123" t="str">
        <x:f>IF(D94="","",IF(COUNTIFS('KONTAKTE'!$A$7:$A$306,A94,'KONTAKTE'!$B$7:$B$306,D94)&lt;&gt;1,"",IFERROR(INDEX('KONTAKTE'!$Z$7:$Z$306,SUMIFS('KONTAKTE'!$AF$7:$AF$306,'KONTAKTE'!$A$7:$A$306,A94,'KONTAKTE'!$B$7:$B$306,D94)),"")))</x:f>
      </x:c>
      <x:c r="T94" s="123" t="str">
        <x:f>IF(D94="","",IF(COUNTIFS('KONTAKTE'!$A$7:$A$306,A94,'KONTAKTE'!$B$7:$B$306,D94)&lt;&gt;1,"",IFERROR(INDEX('KONTAKTE'!$AA$7:$AA$306,SUMIFS('KONTAKTE'!$AF$7:$AF$306,'KONTAKTE'!$A$7:$A$306,A94,'KONTAKTE'!$B$7:$B$306,D94)),"")))</x:f>
      </x:c>
      <x:c r="U94" s="131" t="str">
        <x:f>IF(OR(D94="",F94="",Y94=""),"",IFERROR(INT(F94-Y94),""))</x:f>
      </x:c>
      <x:c r="V94" s="123" t="str">
        <x:f>IF(C94="","",IF(COUNTIFS('KONTAKTE'!$A$7:$A$306,A94,'KONTAKTE'!$B$7:$B$306,D94)=0,"Lead-ID fehlt",IF(COUNTIFS('KONTAKTE'!$A$7:$A$306,A94,'KONTAKTE'!$B$7:$B$306,D94)&gt;1,"Lead-ID doppelt",IF(AND(G94="customer_won",E94=""),"Deal-ID fehlt",IF(AND(B94="Ja",G94="qualified_lead",D94&lt;&gt;"",COUNTIFS($A$7:$A$406,A94,$B$7:$B$406,"Ja",$D$7:$D$406,D94,$G$7:$G$406,"qualified_lead")&gt;1),"Duplikat prüfen",IF(AND(B94="Ja",G94="customer_won",E94&lt;&gt;"",COUNTIFS($A$7:$A$406,A94,$B$7:$B$406,"Ja",$E$7:$E$406,E94,$G$7:$G$406,"customer_won")&gt;1),"Duplikat prüfen",IF(U94&lt;0,"Datum prüfen",IF(AND(OR(G94="customer_won",G94="revenue_recorded"),OR(J94="",K94="Nicht zutreffend")),"Wert prüfen",IF(AND(G94="customer_lost",COUNTIFS($A$7:$A$406,A94,$D$7:$D$406,D94,$G$7:$G$406,"qualified_lead",$F$7:$F$406,"&lt;="&amp;F94,$B$7:$B$406,"Ja")=0),"Qualifikation fehlt","Bereit")))))))))</x:f>
      </x:c>
      <x:c r="W94" s="123" t="n">
        <x:f>IF(AND(B94="Ja",G94="qualified_lead",D94&lt;&gt;""),IF(COUNTIFS($A$7:A94,A94,$B$7:B94,"Ja",$D$7:D94,D94,$G$7:G94,"qualified_lead")=1,1,0),0)</x:f>
        <x:v>0</x:v>
      </x:c>
      <x:c r="X94" s="123" t="n">
        <x:f>IF(AND(B94="Ja",G94="customer_won",E94&lt;&gt;""),IF(COUNTIFS($A$7:A94,A94,$B$7:B94,"Ja",$E$7:E94,E94,$G$7:G94,"customer_won")=1,1,0),0)</x:f>
        <x:v>0</x:v>
      </x:c>
      <x:c r="Y94" s="133" t="str">
        <x:f>IF(D94="","",IF(COUNTIFS('KONTAKTE'!$A$7:$A$306,A94,'KONTAKTE'!$B$7:$B$306,D94)&lt;&gt;1,"",IFERROR(INDEX('KONTAKTE'!$F$7:$F$306,SUMIFS('KONTAKTE'!$AF$7:$AF$306,'KONTAKTE'!$A$7:$A$306,A94,'KONTAKTE'!$B$7:$B$306,D94)),"")))</x:f>
      </x:c>
    </x:row>
    <x:row r="95" ht="22.5" customHeight="1">
      <x:c r="A95" s="61" t="str">
        <x:v>Eigene Daten</x:v>
      </x:c>
      <x:c r="B95" s="61" t="str">
        <x:v>Ja</x:v>
      </x:c>
      <x:c r="C95" s="58"/>
      <x:c r="D95" s="58"/>
      <x:c r="E95" s="58"/>
      <x:c r="F95" s="125"/>
      <x:c r="G95" s="58"/>
      <x:c r="H95" s="58"/>
      <x:c r="I95" s="58"/>
      <x:c r="J95" s="129"/>
      <x:c r="K95" s="58"/>
      <x:c r="L95" s="58"/>
      <x:c r="M95" s="58"/>
      <x:c r="N95" s="58"/>
      <x:c r="O95" s="58"/>
      <x:c r="P95" s="58"/>
      <x:c r="Q95" s="58"/>
      <x:c r="R95" s="127" t="str">
        <x:f>IF(D95="","",IF(COUNTIFS('KONTAKTE'!$A$7:$A$306,A95,'KONTAKTE'!$B$7:$B$306,D95)&lt;&gt;1,"",IFERROR(INDEX('KONTAKTE'!$AD$7:$AD$306,SUMIFS('KONTAKTE'!$AF$7:$AF$306,'KONTAKTE'!$A$7:$A$306,A95,'KONTAKTE'!$B$7:$B$306,D95)),"")))</x:f>
      </x:c>
      <x:c r="S95" s="123" t="str">
        <x:f>IF(D95="","",IF(COUNTIFS('KONTAKTE'!$A$7:$A$306,A95,'KONTAKTE'!$B$7:$B$306,D95)&lt;&gt;1,"",IFERROR(INDEX('KONTAKTE'!$Z$7:$Z$306,SUMIFS('KONTAKTE'!$AF$7:$AF$306,'KONTAKTE'!$A$7:$A$306,A95,'KONTAKTE'!$B$7:$B$306,D95)),"")))</x:f>
      </x:c>
      <x:c r="T95" s="123" t="str">
        <x:f>IF(D95="","",IF(COUNTIFS('KONTAKTE'!$A$7:$A$306,A95,'KONTAKTE'!$B$7:$B$306,D95)&lt;&gt;1,"",IFERROR(INDEX('KONTAKTE'!$AA$7:$AA$306,SUMIFS('KONTAKTE'!$AF$7:$AF$306,'KONTAKTE'!$A$7:$A$306,A95,'KONTAKTE'!$B$7:$B$306,D95)),"")))</x:f>
      </x:c>
      <x:c r="U95" s="131" t="str">
        <x:f>IF(OR(D95="",F95="",Y95=""),"",IFERROR(INT(F95-Y95),""))</x:f>
      </x:c>
      <x:c r="V95" s="123" t="str">
        <x:f>IF(C95="","",IF(COUNTIFS('KONTAKTE'!$A$7:$A$306,A95,'KONTAKTE'!$B$7:$B$306,D95)=0,"Lead-ID fehlt",IF(COUNTIFS('KONTAKTE'!$A$7:$A$306,A95,'KONTAKTE'!$B$7:$B$306,D95)&gt;1,"Lead-ID doppelt",IF(AND(G95="customer_won",E95=""),"Deal-ID fehlt",IF(AND(B95="Ja",G95="qualified_lead",D95&lt;&gt;"",COUNTIFS($A$7:$A$406,A95,$B$7:$B$406,"Ja",$D$7:$D$406,D95,$G$7:$G$406,"qualified_lead")&gt;1),"Duplikat prüfen",IF(AND(B95="Ja",G95="customer_won",E95&lt;&gt;"",COUNTIFS($A$7:$A$406,A95,$B$7:$B$406,"Ja",$E$7:$E$406,E95,$G$7:$G$406,"customer_won")&gt;1),"Duplikat prüfen",IF(U95&lt;0,"Datum prüfen",IF(AND(OR(G95="customer_won",G95="revenue_recorded"),OR(J95="",K95="Nicht zutreffend")),"Wert prüfen",IF(AND(G95="customer_lost",COUNTIFS($A$7:$A$406,A95,$D$7:$D$406,D95,$G$7:$G$406,"qualified_lead",$F$7:$F$406,"&lt;="&amp;F95,$B$7:$B$406,"Ja")=0),"Qualifikation fehlt","Bereit")))))))))</x:f>
      </x:c>
      <x:c r="W95" s="123" t="n">
        <x:f>IF(AND(B95="Ja",G95="qualified_lead",D95&lt;&gt;""),IF(COUNTIFS($A$7:A95,A95,$B$7:B95,"Ja",$D$7:D95,D95,$G$7:G95,"qualified_lead")=1,1,0),0)</x:f>
        <x:v>0</x:v>
      </x:c>
      <x:c r="X95" s="123" t="n">
        <x:f>IF(AND(B95="Ja",G95="customer_won",E95&lt;&gt;""),IF(COUNTIFS($A$7:A95,A95,$B$7:B95,"Ja",$E$7:E95,E95,$G$7:G95,"customer_won")=1,1,0),0)</x:f>
        <x:v>0</x:v>
      </x:c>
      <x:c r="Y95" s="133" t="str">
        <x:f>IF(D95="","",IF(COUNTIFS('KONTAKTE'!$A$7:$A$306,A95,'KONTAKTE'!$B$7:$B$306,D95)&lt;&gt;1,"",IFERROR(INDEX('KONTAKTE'!$F$7:$F$306,SUMIFS('KONTAKTE'!$AF$7:$AF$306,'KONTAKTE'!$A$7:$A$306,A95,'KONTAKTE'!$B$7:$B$306,D95)),"")))</x:f>
      </x:c>
    </x:row>
    <x:row r="96" ht="22.5" customHeight="1">
      <x:c r="A96" s="61" t="str">
        <x:v>Eigene Daten</x:v>
      </x:c>
      <x:c r="B96" s="61" t="str">
        <x:v>Ja</x:v>
      </x:c>
      <x:c r="C96" s="58"/>
      <x:c r="D96" s="58"/>
      <x:c r="E96" s="58"/>
      <x:c r="F96" s="125"/>
      <x:c r="G96" s="58"/>
      <x:c r="H96" s="58"/>
      <x:c r="I96" s="58"/>
      <x:c r="J96" s="129"/>
      <x:c r="K96" s="58"/>
      <x:c r="L96" s="58"/>
      <x:c r="M96" s="58"/>
      <x:c r="N96" s="58"/>
      <x:c r="O96" s="58"/>
      <x:c r="P96" s="58"/>
      <x:c r="Q96" s="58"/>
      <x:c r="R96" s="127" t="str">
        <x:f>IF(D96="","",IF(COUNTIFS('KONTAKTE'!$A$7:$A$306,A96,'KONTAKTE'!$B$7:$B$306,D96)&lt;&gt;1,"",IFERROR(INDEX('KONTAKTE'!$AD$7:$AD$306,SUMIFS('KONTAKTE'!$AF$7:$AF$306,'KONTAKTE'!$A$7:$A$306,A96,'KONTAKTE'!$B$7:$B$306,D96)),"")))</x:f>
      </x:c>
      <x:c r="S96" s="123" t="str">
        <x:f>IF(D96="","",IF(COUNTIFS('KONTAKTE'!$A$7:$A$306,A96,'KONTAKTE'!$B$7:$B$306,D96)&lt;&gt;1,"",IFERROR(INDEX('KONTAKTE'!$Z$7:$Z$306,SUMIFS('KONTAKTE'!$AF$7:$AF$306,'KONTAKTE'!$A$7:$A$306,A96,'KONTAKTE'!$B$7:$B$306,D96)),"")))</x:f>
      </x:c>
      <x:c r="T96" s="123" t="str">
        <x:f>IF(D96="","",IF(COUNTIFS('KONTAKTE'!$A$7:$A$306,A96,'KONTAKTE'!$B$7:$B$306,D96)&lt;&gt;1,"",IFERROR(INDEX('KONTAKTE'!$AA$7:$AA$306,SUMIFS('KONTAKTE'!$AF$7:$AF$306,'KONTAKTE'!$A$7:$A$306,A96,'KONTAKTE'!$B$7:$B$306,D96)),"")))</x:f>
      </x:c>
      <x:c r="U96" s="131" t="str">
        <x:f>IF(OR(D96="",F96="",Y96=""),"",IFERROR(INT(F96-Y96),""))</x:f>
      </x:c>
      <x:c r="V96" s="123" t="str">
        <x:f>IF(C96="","",IF(COUNTIFS('KONTAKTE'!$A$7:$A$306,A96,'KONTAKTE'!$B$7:$B$306,D96)=0,"Lead-ID fehlt",IF(COUNTIFS('KONTAKTE'!$A$7:$A$306,A96,'KONTAKTE'!$B$7:$B$306,D96)&gt;1,"Lead-ID doppelt",IF(AND(G96="customer_won",E96=""),"Deal-ID fehlt",IF(AND(B96="Ja",G96="qualified_lead",D96&lt;&gt;"",COUNTIFS($A$7:$A$406,A96,$B$7:$B$406,"Ja",$D$7:$D$406,D96,$G$7:$G$406,"qualified_lead")&gt;1),"Duplikat prüfen",IF(AND(B96="Ja",G96="customer_won",E96&lt;&gt;"",COUNTIFS($A$7:$A$406,A96,$B$7:$B$406,"Ja",$E$7:$E$406,E96,$G$7:$G$406,"customer_won")&gt;1),"Duplikat prüfen",IF(U96&lt;0,"Datum prüfen",IF(AND(OR(G96="customer_won",G96="revenue_recorded"),OR(J96="",K96="Nicht zutreffend")),"Wert prüfen",IF(AND(G96="customer_lost",COUNTIFS($A$7:$A$406,A96,$D$7:$D$406,D96,$G$7:$G$406,"qualified_lead",$F$7:$F$406,"&lt;="&amp;F96,$B$7:$B$406,"Ja")=0),"Qualifikation fehlt","Bereit")))))))))</x:f>
      </x:c>
      <x:c r="W96" s="123" t="n">
        <x:f>IF(AND(B96="Ja",G96="qualified_lead",D96&lt;&gt;""),IF(COUNTIFS($A$7:A96,A96,$B$7:B96,"Ja",$D$7:D96,D96,$G$7:G96,"qualified_lead")=1,1,0),0)</x:f>
        <x:v>0</x:v>
      </x:c>
      <x:c r="X96" s="123" t="n">
        <x:f>IF(AND(B96="Ja",G96="customer_won",E96&lt;&gt;""),IF(COUNTIFS($A$7:A96,A96,$B$7:B96,"Ja",$E$7:E96,E96,$G$7:G96,"customer_won")=1,1,0),0)</x:f>
        <x:v>0</x:v>
      </x:c>
      <x:c r="Y96" s="133" t="str">
        <x:f>IF(D96="","",IF(COUNTIFS('KONTAKTE'!$A$7:$A$306,A96,'KONTAKTE'!$B$7:$B$306,D96)&lt;&gt;1,"",IFERROR(INDEX('KONTAKTE'!$F$7:$F$306,SUMIFS('KONTAKTE'!$AF$7:$AF$306,'KONTAKTE'!$A$7:$A$306,A96,'KONTAKTE'!$B$7:$B$306,D96)),"")))</x:f>
      </x:c>
    </x:row>
    <x:row r="97" ht="22.5" customHeight="1">
      <x:c r="A97" s="61" t="str">
        <x:v>Eigene Daten</x:v>
      </x:c>
      <x:c r="B97" s="61" t="str">
        <x:v>Ja</x:v>
      </x:c>
      <x:c r="C97" s="58"/>
      <x:c r="D97" s="58"/>
      <x:c r="E97" s="58"/>
      <x:c r="F97" s="125"/>
      <x:c r="G97" s="58"/>
      <x:c r="H97" s="58"/>
      <x:c r="I97" s="58"/>
      <x:c r="J97" s="129"/>
      <x:c r="K97" s="58"/>
      <x:c r="L97" s="58"/>
      <x:c r="M97" s="58"/>
      <x:c r="N97" s="58"/>
      <x:c r="O97" s="58"/>
      <x:c r="P97" s="58"/>
      <x:c r="Q97" s="58"/>
      <x:c r="R97" s="127" t="str">
        <x:f>IF(D97="","",IF(COUNTIFS('KONTAKTE'!$A$7:$A$306,A97,'KONTAKTE'!$B$7:$B$306,D97)&lt;&gt;1,"",IFERROR(INDEX('KONTAKTE'!$AD$7:$AD$306,SUMIFS('KONTAKTE'!$AF$7:$AF$306,'KONTAKTE'!$A$7:$A$306,A97,'KONTAKTE'!$B$7:$B$306,D97)),"")))</x:f>
      </x:c>
      <x:c r="S97" s="123" t="str">
        <x:f>IF(D97="","",IF(COUNTIFS('KONTAKTE'!$A$7:$A$306,A97,'KONTAKTE'!$B$7:$B$306,D97)&lt;&gt;1,"",IFERROR(INDEX('KONTAKTE'!$Z$7:$Z$306,SUMIFS('KONTAKTE'!$AF$7:$AF$306,'KONTAKTE'!$A$7:$A$306,A97,'KONTAKTE'!$B$7:$B$306,D97)),"")))</x:f>
      </x:c>
      <x:c r="T97" s="123" t="str">
        <x:f>IF(D97="","",IF(COUNTIFS('KONTAKTE'!$A$7:$A$306,A97,'KONTAKTE'!$B$7:$B$306,D97)&lt;&gt;1,"",IFERROR(INDEX('KONTAKTE'!$AA$7:$AA$306,SUMIFS('KONTAKTE'!$AF$7:$AF$306,'KONTAKTE'!$A$7:$A$306,A97,'KONTAKTE'!$B$7:$B$306,D97)),"")))</x:f>
      </x:c>
      <x:c r="U97" s="131" t="str">
        <x:f>IF(OR(D97="",F97="",Y97=""),"",IFERROR(INT(F97-Y97),""))</x:f>
      </x:c>
      <x:c r="V97" s="123" t="str">
        <x:f>IF(C97="","",IF(COUNTIFS('KONTAKTE'!$A$7:$A$306,A97,'KONTAKTE'!$B$7:$B$306,D97)=0,"Lead-ID fehlt",IF(COUNTIFS('KONTAKTE'!$A$7:$A$306,A97,'KONTAKTE'!$B$7:$B$306,D97)&gt;1,"Lead-ID doppelt",IF(AND(G97="customer_won",E97=""),"Deal-ID fehlt",IF(AND(B97="Ja",G97="qualified_lead",D97&lt;&gt;"",COUNTIFS($A$7:$A$406,A97,$B$7:$B$406,"Ja",$D$7:$D$406,D97,$G$7:$G$406,"qualified_lead")&gt;1),"Duplikat prüfen",IF(AND(B97="Ja",G97="customer_won",E97&lt;&gt;"",COUNTIFS($A$7:$A$406,A97,$B$7:$B$406,"Ja",$E$7:$E$406,E97,$G$7:$G$406,"customer_won")&gt;1),"Duplikat prüfen",IF(U97&lt;0,"Datum prüfen",IF(AND(OR(G97="customer_won",G97="revenue_recorded"),OR(J97="",K97="Nicht zutreffend")),"Wert prüfen",IF(AND(G97="customer_lost",COUNTIFS($A$7:$A$406,A97,$D$7:$D$406,D97,$G$7:$G$406,"qualified_lead",$F$7:$F$406,"&lt;="&amp;F97,$B$7:$B$406,"Ja")=0),"Qualifikation fehlt","Bereit")))))))))</x:f>
      </x:c>
      <x:c r="W97" s="123" t="n">
        <x:f>IF(AND(B97="Ja",G97="qualified_lead",D97&lt;&gt;""),IF(COUNTIFS($A$7:A97,A97,$B$7:B97,"Ja",$D$7:D97,D97,$G$7:G97,"qualified_lead")=1,1,0),0)</x:f>
        <x:v>0</x:v>
      </x:c>
      <x:c r="X97" s="123" t="n">
        <x:f>IF(AND(B97="Ja",G97="customer_won",E97&lt;&gt;""),IF(COUNTIFS($A$7:A97,A97,$B$7:B97,"Ja",$E$7:E97,E97,$G$7:G97,"customer_won")=1,1,0),0)</x:f>
        <x:v>0</x:v>
      </x:c>
      <x:c r="Y97" s="133" t="str">
        <x:f>IF(D97="","",IF(COUNTIFS('KONTAKTE'!$A$7:$A$306,A97,'KONTAKTE'!$B$7:$B$306,D97)&lt;&gt;1,"",IFERROR(INDEX('KONTAKTE'!$F$7:$F$306,SUMIFS('KONTAKTE'!$AF$7:$AF$306,'KONTAKTE'!$A$7:$A$306,A97,'KONTAKTE'!$B$7:$B$306,D97)),"")))</x:f>
      </x:c>
    </x:row>
    <x:row r="98" ht="22.5" customHeight="1">
      <x:c r="A98" s="61" t="str">
        <x:v>Eigene Daten</x:v>
      </x:c>
      <x:c r="B98" s="61" t="str">
        <x:v>Ja</x:v>
      </x:c>
      <x:c r="C98" s="58"/>
      <x:c r="D98" s="58"/>
      <x:c r="E98" s="58"/>
      <x:c r="F98" s="125"/>
      <x:c r="G98" s="58"/>
      <x:c r="H98" s="58"/>
      <x:c r="I98" s="58"/>
      <x:c r="J98" s="129"/>
      <x:c r="K98" s="58"/>
      <x:c r="L98" s="58"/>
      <x:c r="M98" s="58"/>
      <x:c r="N98" s="58"/>
      <x:c r="O98" s="58"/>
      <x:c r="P98" s="58"/>
      <x:c r="Q98" s="58"/>
      <x:c r="R98" s="127" t="str">
        <x:f>IF(D98="","",IF(COUNTIFS('KONTAKTE'!$A$7:$A$306,A98,'KONTAKTE'!$B$7:$B$306,D98)&lt;&gt;1,"",IFERROR(INDEX('KONTAKTE'!$AD$7:$AD$306,SUMIFS('KONTAKTE'!$AF$7:$AF$306,'KONTAKTE'!$A$7:$A$306,A98,'KONTAKTE'!$B$7:$B$306,D98)),"")))</x:f>
      </x:c>
      <x:c r="S98" s="123" t="str">
        <x:f>IF(D98="","",IF(COUNTIFS('KONTAKTE'!$A$7:$A$306,A98,'KONTAKTE'!$B$7:$B$306,D98)&lt;&gt;1,"",IFERROR(INDEX('KONTAKTE'!$Z$7:$Z$306,SUMIFS('KONTAKTE'!$AF$7:$AF$306,'KONTAKTE'!$A$7:$A$306,A98,'KONTAKTE'!$B$7:$B$306,D98)),"")))</x:f>
      </x:c>
      <x:c r="T98" s="123" t="str">
        <x:f>IF(D98="","",IF(COUNTIFS('KONTAKTE'!$A$7:$A$306,A98,'KONTAKTE'!$B$7:$B$306,D98)&lt;&gt;1,"",IFERROR(INDEX('KONTAKTE'!$AA$7:$AA$306,SUMIFS('KONTAKTE'!$AF$7:$AF$306,'KONTAKTE'!$A$7:$A$306,A98,'KONTAKTE'!$B$7:$B$306,D98)),"")))</x:f>
      </x:c>
      <x:c r="U98" s="131" t="str">
        <x:f>IF(OR(D98="",F98="",Y98=""),"",IFERROR(INT(F98-Y98),""))</x:f>
      </x:c>
      <x:c r="V98" s="123" t="str">
        <x:f>IF(C98="","",IF(COUNTIFS('KONTAKTE'!$A$7:$A$306,A98,'KONTAKTE'!$B$7:$B$306,D98)=0,"Lead-ID fehlt",IF(COUNTIFS('KONTAKTE'!$A$7:$A$306,A98,'KONTAKTE'!$B$7:$B$306,D98)&gt;1,"Lead-ID doppelt",IF(AND(G98="customer_won",E98=""),"Deal-ID fehlt",IF(AND(B98="Ja",G98="qualified_lead",D98&lt;&gt;"",COUNTIFS($A$7:$A$406,A98,$B$7:$B$406,"Ja",$D$7:$D$406,D98,$G$7:$G$406,"qualified_lead")&gt;1),"Duplikat prüfen",IF(AND(B98="Ja",G98="customer_won",E98&lt;&gt;"",COUNTIFS($A$7:$A$406,A98,$B$7:$B$406,"Ja",$E$7:$E$406,E98,$G$7:$G$406,"customer_won")&gt;1),"Duplikat prüfen",IF(U98&lt;0,"Datum prüfen",IF(AND(OR(G98="customer_won",G98="revenue_recorded"),OR(J98="",K98="Nicht zutreffend")),"Wert prüfen",IF(AND(G98="customer_lost",COUNTIFS($A$7:$A$406,A98,$D$7:$D$406,D98,$G$7:$G$406,"qualified_lead",$F$7:$F$406,"&lt;="&amp;F98,$B$7:$B$406,"Ja")=0),"Qualifikation fehlt","Bereit")))))))))</x:f>
      </x:c>
      <x:c r="W98" s="123" t="n">
        <x:f>IF(AND(B98="Ja",G98="qualified_lead",D98&lt;&gt;""),IF(COUNTIFS($A$7:A98,A98,$B$7:B98,"Ja",$D$7:D98,D98,$G$7:G98,"qualified_lead")=1,1,0),0)</x:f>
        <x:v>0</x:v>
      </x:c>
      <x:c r="X98" s="123" t="n">
        <x:f>IF(AND(B98="Ja",G98="customer_won",E98&lt;&gt;""),IF(COUNTIFS($A$7:A98,A98,$B$7:B98,"Ja",$E$7:E98,E98,$G$7:G98,"customer_won")=1,1,0),0)</x:f>
        <x:v>0</x:v>
      </x:c>
      <x:c r="Y98" s="133" t="str">
        <x:f>IF(D98="","",IF(COUNTIFS('KONTAKTE'!$A$7:$A$306,A98,'KONTAKTE'!$B$7:$B$306,D98)&lt;&gt;1,"",IFERROR(INDEX('KONTAKTE'!$F$7:$F$306,SUMIFS('KONTAKTE'!$AF$7:$AF$306,'KONTAKTE'!$A$7:$A$306,A98,'KONTAKTE'!$B$7:$B$306,D98)),"")))</x:f>
      </x:c>
    </x:row>
    <x:row r="99" ht="22.5" customHeight="1">
      <x:c r="A99" s="61" t="str">
        <x:v>Eigene Daten</x:v>
      </x:c>
      <x:c r="B99" s="61" t="str">
        <x:v>Ja</x:v>
      </x:c>
      <x:c r="C99" s="58"/>
      <x:c r="D99" s="58"/>
      <x:c r="E99" s="58"/>
      <x:c r="F99" s="125"/>
      <x:c r="G99" s="58"/>
      <x:c r="H99" s="58"/>
      <x:c r="I99" s="58"/>
      <x:c r="J99" s="129"/>
      <x:c r="K99" s="58"/>
      <x:c r="L99" s="58"/>
      <x:c r="M99" s="58"/>
      <x:c r="N99" s="58"/>
      <x:c r="O99" s="58"/>
      <x:c r="P99" s="58"/>
      <x:c r="Q99" s="58"/>
      <x:c r="R99" s="127" t="str">
        <x:f>IF(D99="","",IF(COUNTIFS('KONTAKTE'!$A$7:$A$306,A99,'KONTAKTE'!$B$7:$B$306,D99)&lt;&gt;1,"",IFERROR(INDEX('KONTAKTE'!$AD$7:$AD$306,SUMIFS('KONTAKTE'!$AF$7:$AF$306,'KONTAKTE'!$A$7:$A$306,A99,'KONTAKTE'!$B$7:$B$306,D99)),"")))</x:f>
      </x:c>
      <x:c r="S99" s="123" t="str">
        <x:f>IF(D99="","",IF(COUNTIFS('KONTAKTE'!$A$7:$A$306,A99,'KONTAKTE'!$B$7:$B$306,D99)&lt;&gt;1,"",IFERROR(INDEX('KONTAKTE'!$Z$7:$Z$306,SUMIFS('KONTAKTE'!$AF$7:$AF$306,'KONTAKTE'!$A$7:$A$306,A99,'KONTAKTE'!$B$7:$B$306,D99)),"")))</x:f>
      </x:c>
      <x:c r="T99" s="123" t="str">
        <x:f>IF(D99="","",IF(COUNTIFS('KONTAKTE'!$A$7:$A$306,A99,'KONTAKTE'!$B$7:$B$306,D99)&lt;&gt;1,"",IFERROR(INDEX('KONTAKTE'!$AA$7:$AA$306,SUMIFS('KONTAKTE'!$AF$7:$AF$306,'KONTAKTE'!$A$7:$A$306,A99,'KONTAKTE'!$B$7:$B$306,D99)),"")))</x:f>
      </x:c>
      <x:c r="U99" s="131" t="str">
        <x:f>IF(OR(D99="",F99="",Y99=""),"",IFERROR(INT(F99-Y99),""))</x:f>
      </x:c>
      <x:c r="V99" s="123" t="str">
        <x:f>IF(C99="","",IF(COUNTIFS('KONTAKTE'!$A$7:$A$306,A99,'KONTAKTE'!$B$7:$B$306,D99)=0,"Lead-ID fehlt",IF(COUNTIFS('KONTAKTE'!$A$7:$A$306,A99,'KONTAKTE'!$B$7:$B$306,D99)&gt;1,"Lead-ID doppelt",IF(AND(G99="customer_won",E99=""),"Deal-ID fehlt",IF(AND(B99="Ja",G99="qualified_lead",D99&lt;&gt;"",COUNTIFS($A$7:$A$406,A99,$B$7:$B$406,"Ja",$D$7:$D$406,D99,$G$7:$G$406,"qualified_lead")&gt;1),"Duplikat prüfen",IF(AND(B99="Ja",G99="customer_won",E99&lt;&gt;"",COUNTIFS($A$7:$A$406,A99,$B$7:$B$406,"Ja",$E$7:$E$406,E99,$G$7:$G$406,"customer_won")&gt;1),"Duplikat prüfen",IF(U99&lt;0,"Datum prüfen",IF(AND(OR(G99="customer_won",G99="revenue_recorded"),OR(J99="",K99="Nicht zutreffend")),"Wert prüfen",IF(AND(G99="customer_lost",COUNTIFS($A$7:$A$406,A99,$D$7:$D$406,D99,$G$7:$G$406,"qualified_lead",$F$7:$F$406,"&lt;="&amp;F99,$B$7:$B$406,"Ja")=0),"Qualifikation fehlt","Bereit")))))))))</x:f>
      </x:c>
      <x:c r="W99" s="123" t="n">
        <x:f>IF(AND(B99="Ja",G99="qualified_lead",D99&lt;&gt;""),IF(COUNTIFS($A$7:A99,A99,$B$7:B99,"Ja",$D$7:D99,D99,$G$7:G99,"qualified_lead")=1,1,0),0)</x:f>
        <x:v>0</x:v>
      </x:c>
      <x:c r="X99" s="123" t="n">
        <x:f>IF(AND(B99="Ja",G99="customer_won",E99&lt;&gt;""),IF(COUNTIFS($A$7:A99,A99,$B$7:B99,"Ja",$E$7:E99,E99,$G$7:G99,"customer_won")=1,1,0),0)</x:f>
        <x:v>0</x:v>
      </x:c>
      <x:c r="Y99" s="133" t="str">
        <x:f>IF(D99="","",IF(COUNTIFS('KONTAKTE'!$A$7:$A$306,A99,'KONTAKTE'!$B$7:$B$306,D99)&lt;&gt;1,"",IFERROR(INDEX('KONTAKTE'!$F$7:$F$306,SUMIFS('KONTAKTE'!$AF$7:$AF$306,'KONTAKTE'!$A$7:$A$306,A99,'KONTAKTE'!$B$7:$B$306,D99)),"")))</x:f>
      </x:c>
    </x:row>
    <x:row r="100" ht="22.5" customHeight="1">
      <x:c r="A100" s="61" t="str">
        <x:v>Eigene Daten</x:v>
      </x:c>
      <x:c r="B100" s="61" t="str">
        <x:v>Ja</x:v>
      </x:c>
      <x:c r="C100" s="58"/>
      <x:c r="D100" s="58"/>
      <x:c r="E100" s="58"/>
      <x:c r="F100" s="125"/>
      <x:c r="G100" s="58"/>
      <x:c r="H100" s="58"/>
      <x:c r="I100" s="58"/>
      <x:c r="J100" s="129"/>
      <x:c r="K100" s="58"/>
      <x:c r="L100" s="58"/>
      <x:c r="M100" s="58"/>
      <x:c r="N100" s="58"/>
      <x:c r="O100" s="58"/>
      <x:c r="P100" s="58"/>
      <x:c r="Q100" s="58"/>
      <x:c r="R100" s="127" t="str">
        <x:f>IF(D100="","",IF(COUNTIFS('KONTAKTE'!$A$7:$A$306,A100,'KONTAKTE'!$B$7:$B$306,D100)&lt;&gt;1,"",IFERROR(INDEX('KONTAKTE'!$AD$7:$AD$306,SUMIFS('KONTAKTE'!$AF$7:$AF$306,'KONTAKTE'!$A$7:$A$306,A100,'KONTAKTE'!$B$7:$B$306,D100)),"")))</x:f>
      </x:c>
      <x:c r="S100" s="123" t="str">
        <x:f>IF(D100="","",IF(COUNTIFS('KONTAKTE'!$A$7:$A$306,A100,'KONTAKTE'!$B$7:$B$306,D100)&lt;&gt;1,"",IFERROR(INDEX('KONTAKTE'!$Z$7:$Z$306,SUMIFS('KONTAKTE'!$AF$7:$AF$306,'KONTAKTE'!$A$7:$A$306,A100,'KONTAKTE'!$B$7:$B$306,D100)),"")))</x:f>
      </x:c>
      <x:c r="T100" s="123" t="str">
        <x:f>IF(D100="","",IF(COUNTIFS('KONTAKTE'!$A$7:$A$306,A100,'KONTAKTE'!$B$7:$B$306,D100)&lt;&gt;1,"",IFERROR(INDEX('KONTAKTE'!$AA$7:$AA$306,SUMIFS('KONTAKTE'!$AF$7:$AF$306,'KONTAKTE'!$A$7:$A$306,A100,'KONTAKTE'!$B$7:$B$306,D100)),"")))</x:f>
      </x:c>
      <x:c r="U100" s="131" t="str">
        <x:f>IF(OR(D100="",F100="",Y100=""),"",IFERROR(INT(F100-Y100),""))</x:f>
      </x:c>
      <x:c r="V100" s="123" t="str">
        <x:f>IF(C100="","",IF(COUNTIFS('KONTAKTE'!$A$7:$A$306,A100,'KONTAKTE'!$B$7:$B$306,D100)=0,"Lead-ID fehlt",IF(COUNTIFS('KONTAKTE'!$A$7:$A$306,A100,'KONTAKTE'!$B$7:$B$306,D100)&gt;1,"Lead-ID doppelt",IF(AND(G100="customer_won",E100=""),"Deal-ID fehlt",IF(AND(B100="Ja",G100="qualified_lead",D100&lt;&gt;"",COUNTIFS($A$7:$A$406,A100,$B$7:$B$406,"Ja",$D$7:$D$406,D100,$G$7:$G$406,"qualified_lead")&gt;1),"Duplikat prüfen",IF(AND(B100="Ja",G100="customer_won",E100&lt;&gt;"",COUNTIFS($A$7:$A$406,A100,$B$7:$B$406,"Ja",$E$7:$E$406,E100,$G$7:$G$406,"customer_won")&gt;1),"Duplikat prüfen",IF(U100&lt;0,"Datum prüfen",IF(AND(OR(G100="customer_won",G100="revenue_recorded"),OR(J100="",K100="Nicht zutreffend")),"Wert prüfen",IF(AND(G100="customer_lost",COUNTIFS($A$7:$A$406,A100,$D$7:$D$406,D100,$G$7:$G$406,"qualified_lead",$F$7:$F$406,"&lt;="&amp;F100,$B$7:$B$406,"Ja")=0),"Qualifikation fehlt","Bereit")))))))))</x:f>
      </x:c>
      <x:c r="W100" s="123" t="n">
        <x:f>IF(AND(B100="Ja",G100="qualified_lead",D100&lt;&gt;""),IF(COUNTIFS($A$7:A100,A100,$B$7:B100,"Ja",$D$7:D100,D100,$G$7:G100,"qualified_lead")=1,1,0),0)</x:f>
        <x:v>0</x:v>
      </x:c>
      <x:c r="X100" s="123" t="n">
        <x:f>IF(AND(B100="Ja",G100="customer_won",E100&lt;&gt;""),IF(COUNTIFS($A$7:A100,A100,$B$7:B100,"Ja",$E$7:E100,E100,$G$7:G100,"customer_won")=1,1,0),0)</x:f>
        <x:v>0</x:v>
      </x:c>
      <x:c r="Y100" s="133" t="str">
        <x:f>IF(D100="","",IF(COUNTIFS('KONTAKTE'!$A$7:$A$306,A100,'KONTAKTE'!$B$7:$B$306,D100)&lt;&gt;1,"",IFERROR(INDEX('KONTAKTE'!$F$7:$F$306,SUMIFS('KONTAKTE'!$AF$7:$AF$306,'KONTAKTE'!$A$7:$A$306,A100,'KONTAKTE'!$B$7:$B$306,D100)),"")))</x:f>
      </x:c>
    </x:row>
    <x:row r="101" ht="22.5" customHeight="1">
      <x:c r="A101" s="61" t="str">
        <x:v>Eigene Daten</x:v>
      </x:c>
      <x:c r="B101" s="61" t="str">
        <x:v>Ja</x:v>
      </x:c>
      <x:c r="C101" s="58"/>
      <x:c r="D101" s="58"/>
      <x:c r="E101" s="58"/>
      <x:c r="F101" s="125"/>
      <x:c r="G101" s="58"/>
      <x:c r="H101" s="58"/>
      <x:c r="I101" s="58"/>
      <x:c r="J101" s="129"/>
      <x:c r="K101" s="58"/>
      <x:c r="L101" s="58"/>
      <x:c r="M101" s="58"/>
      <x:c r="N101" s="58"/>
      <x:c r="O101" s="58"/>
      <x:c r="P101" s="58"/>
      <x:c r="Q101" s="58"/>
      <x:c r="R101" s="127" t="str">
        <x:f>IF(D101="","",IF(COUNTIFS('KONTAKTE'!$A$7:$A$306,A101,'KONTAKTE'!$B$7:$B$306,D101)&lt;&gt;1,"",IFERROR(INDEX('KONTAKTE'!$AD$7:$AD$306,SUMIFS('KONTAKTE'!$AF$7:$AF$306,'KONTAKTE'!$A$7:$A$306,A101,'KONTAKTE'!$B$7:$B$306,D101)),"")))</x:f>
      </x:c>
      <x:c r="S101" s="123" t="str">
        <x:f>IF(D101="","",IF(COUNTIFS('KONTAKTE'!$A$7:$A$306,A101,'KONTAKTE'!$B$7:$B$306,D101)&lt;&gt;1,"",IFERROR(INDEX('KONTAKTE'!$Z$7:$Z$306,SUMIFS('KONTAKTE'!$AF$7:$AF$306,'KONTAKTE'!$A$7:$A$306,A101,'KONTAKTE'!$B$7:$B$306,D101)),"")))</x:f>
      </x:c>
      <x:c r="T101" s="123" t="str">
        <x:f>IF(D101="","",IF(COUNTIFS('KONTAKTE'!$A$7:$A$306,A101,'KONTAKTE'!$B$7:$B$306,D101)&lt;&gt;1,"",IFERROR(INDEX('KONTAKTE'!$AA$7:$AA$306,SUMIFS('KONTAKTE'!$AF$7:$AF$306,'KONTAKTE'!$A$7:$A$306,A101,'KONTAKTE'!$B$7:$B$306,D101)),"")))</x:f>
      </x:c>
      <x:c r="U101" s="131" t="str">
        <x:f>IF(OR(D101="",F101="",Y101=""),"",IFERROR(INT(F101-Y101),""))</x:f>
      </x:c>
      <x:c r="V101" s="123" t="str">
        <x:f>IF(C101="","",IF(COUNTIFS('KONTAKTE'!$A$7:$A$306,A101,'KONTAKTE'!$B$7:$B$306,D101)=0,"Lead-ID fehlt",IF(COUNTIFS('KONTAKTE'!$A$7:$A$306,A101,'KONTAKTE'!$B$7:$B$306,D101)&gt;1,"Lead-ID doppelt",IF(AND(G101="customer_won",E101=""),"Deal-ID fehlt",IF(AND(B101="Ja",G101="qualified_lead",D101&lt;&gt;"",COUNTIFS($A$7:$A$406,A101,$B$7:$B$406,"Ja",$D$7:$D$406,D101,$G$7:$G$406,"qualified_lead")&gt;1),"Duplikat prüfen",IF(AND(B101="Ja",G101="customer_won",E101&lt;&gt;"",COUNTIFS($A$7:$A$406,A101,$B$7:$B$406,"Ja",$E$7:$E$406,E101,$G$7:$G$406,"customer_won")&gt;1),"Duplikat prüfen",IF(U101&lt;0,"Datum prüfen",IF(AND(OR(G101="customer_won",G101="revenue_recorded"),OR(J101="",K101="Nicht zutreffend")),"Wert prüfen",IF(AND(G101="customer_lost",COUNTIFS($A$7:$A$406,A101,$D$7:$D$406,D101,$G$7:$G$406,"qualified_lead",$F$7:$F$406,"&lt;="&amp;F101,$B$7:$B$406,"Ja")=0),"Qualifikation fehlt","Bereit")))))))))</x:f>
      </x:c>
      <x:c r="W101" s="123" t="n">
        <x:f>IF(AND(B101="Ja",G101="qualified_lead",D101&lt;&gt;""),IF(COUNTIFS($A$7:A101,A101,$B$7:B101,"Ja",$D$7:D101,D101,$G$7:G101,"qualified_lead")=1,1,0),0)</x:f>
        <x:v>0</x:v>
      </x:c>
      <x:c r="X101" s="123" t="n">
        <x:f>IF(AND(B101="Ja",G101="customer_won",E101&lt;&gt;""),IF(COUNTIFS($A$7:A101,A101,$B$7:B101,"Ja",$E$7:E101,E101,$G$7:G101,"customer_won")=1,1,0),0)</x:f>
        <x:v>0</x:v>
      </x:c>
      <x:c r="Y101" s="133" t="str">
        <x:f>IF(D101="","",IF(COUNTIFS('KONTAKTE'!$A$7:$A$306,A101,'KONTAKTE'!$B$7:$B$306,D101)&lt;&gt;1,"",IFERROR(INDEX('KONTAKTE'!$F$7:$F$306,SUMIFS('KONTAKTE'!$AF$7:$AF$306,'KONTAKTE'!$A$7:$A$306,A101,'KONTAKTE'!$B$7:$B$306,D101)),"")))</x:f>
      </x:c>
    </x:row>
    <x:row r="102" ht="22.5" customHeight="1">
      <x:c r="A102" s="61" t="str">
        <x:v>Eigene Daten</x:v>
      </x:c>
      <x:c r="B102" s="61" t="str">
        <x:v>Ja</x:v>
      </x:c>
      <x:c r="C102" s="58"/>
      <x:c r="D102" s="58"/>
      <x:c r="E102" s="58"/>
      <x:c r="F102" s="125"/>
      <x:c r="G102" s="58"/>
      <x:c r="H102" s="58"/>
      <x:c r="I102" s="58"/>
      <x:c r="J102" s="129"/>
      <x:c r="K102" s="58"/>
      <x:c r="L102" s="58"/>
      <x:c r="M102" s="58"/>
      <x:c r="N102" s="58"/>
      <x:c r="O102" s="58"/>
      <x:c r="P102" s="58"/>
      <x:c r="Q102" s="58"/>
      <x:c r="R102" s="127" t="str">
        <x:f>IF(D102="","",IF(COUNTIFS('KONTAKTE'!$A$7:$A$306,A102,'KONTAKTE'!$B$7:$B$306,D102)&lt;&gt;1,"",IFERROR(INDEX('KONTAKTE'!$AD$7:$AD$306,SUMIFS('KONTAKTE'!$AF$7:$AF$306,'KONTAKTE'!$A$7:$A$306,A102,'KONTAKTE'!$B$7:$B$306,D102)),"")))</x:f>
      </x:c>
      <x:c r="S102" s="123" t="str">
        <x:f>IF(D102="","",IF(COUNTIFS('KONTAKTE'!$A$7:$A$306,A102,'KONTAKTE'!$B$7:$B$306,D102)&lt;&gt;1,"",IFERROR(INDEX('KONTAKTE'!$Z$7:$Z$306,SUMIFS('KONTAKTE'!$AF$7:$AF$306,'KONTAKTE'!$A$7:$A$306,A102,'KONTAKTE'!$B$7:$B$306,D102)),"")))</x:f>
      </x:c>
      <x:c r="T102" s="123" t="str">
        <x:f>IF(D102="","",IF(COUNTIFS('KONTAKTE'!$A$7:$A$306,A102,'KONTAKTE'!$B$7:$B$306,D102)&lt;&gt;1,"",IFERROR(INDEX('KONTAKTE'!$AA$7:$AA$306,SUMIFS('KONTAKTE'!$AF$7:$AF$306,'KONTAKTE'!$A$7:$A$306,A102,'KONTAKTE'!$B$7:$B$306,D102)),"")))</x:f>
      </x:c>
      <x:c r="U102" s="131" t="str">
        <x:f>IF(OR(D102="",F102="",Y102=""),"",IFERROR(INT(F102-Y102),""))</x:f>
      </x:c>
      <x:c r="V102" s="123" t="str">
        <x:f>IF(C102="","",IF(COUNTIFS('KONTAKTE'!$A$7:$A$306,A102,'KONTAKTE'!$B$7:$B$306,D102)=0,"Lead-ID fehlt",IF(COUNTIFS('KONTAKTE'!$A$7:$A$306,A102,'KONTAKTE'!$B$7:$B$306,D102)&gt;1,"Lead-ID doppelt",IF(AND(G102="customer_won",E102=""),"Deal-ID fehlt",IF(AND(B102="Ja",G102="qualified_lead",D102&lt;&gt;"",COUNTIFS($A$7:$A$406,A102,$B$7:$B$406,"Ja",$D$7:$D$406,D102,$G$7:$G$406,"qualified_lead")&gt;1),"Duplikat prüfen",IF(AND(B102="Ja",G102="customer_won",E102&lt;&gt;"",COUNTIFS($A$7:$A$406,A102,$B$7:$B$406,"Ja",$E$7:$E$406,E102,$G$7:$G$406,"customer_won")&gt;1),"Duplikat prüfen",IF(U102&lt;0,"Datum prüfen",IF(AND(OR(G102="customer_won",G102="revenue_recorded"),OR(J102="",K102="Nicht zutreffend")),"Wert prüfen",IF(AND(G102="customer_lost",COUNTIFS($A$7:$A$406,A102,$D$7:$D$406,D102,$G$7:$G$406,"qualified_lead",$F$7:$F$406,"&lt;="&amp;F102,$B$7:$B$406,"Ja")=0),"Qualifikation fehlt","Bereit")))))))))</x:f>
      </x:c>
      <x:c r="W102" s="123" t="n">
        <x:f>IF(AND(B102="Ja",G102="qualified_lead",D102&lt;&gt;""),IF(COUNTIFS($A$7:A102,A102,$B$7:B102,"Ja",$D$7:D102,D102,$G$7:G102,"qualified_lead")=1,1,0),0)</x:f>
        <x:v>0</x:v>
      </x:c>
      <x:c r="X102" s="123" t="n">
        <x:f>IF(AND(B102="Ja",G102="customer_won",E102&lt;&gt;""),IF(COUNTIFS($A$7:A102,A102,$B$7:B102,"Ja",$E$7:E102,E102,$G$7:G102,"customer_won")=1,1,0),0)</x:f>
        <x:v>0</x:v>
      </x:c>
      <x:c r="Y102" s="133" t="str">
        <x:f>IF(D102="","",IF(COUNTIFS('KONTAKTE'!$A$7:$A$306,A102,'KONTAKTE'!$B$7:$B$306,D102)&lt;&gt;1,"",IFERROR(INDEX('KONTAKTE'!$F$7:$F$306,SUMIFS('KONTAKTE'!$AF$7:$AF$306,'KONTAKTE'!$A$7:$A$306,A102,'KONTAKTE'!$B$7:$B$306,D102)),"")))</x:f>
      </x:c>
    </x:row>
    <x:row r="103" ht="22.5" customHeight="1">
      <x:c r="A103" s="61" t="str">
        <x:v>Eigene Daten</x:v>
      </x:c>
      <x:c r="B103" s="61" t="str">
        <x:v>Ja</x:v>
      </x:c>
      <x:c r="C103" s="58"/>
      <x:c r="D103" s="58"/>
      <x:c r="E103" s="58"/>
      <x:c r="F103" s="125"/>
      <x:c r="G103" s="58"/>
      <x:c r="H103" s="58"/>
      <x:c r="I103" s="58"/>
      <x:c r="J103" s="129"/>
      <x:c r="K103" s="58"/>
      <x:c r="L103" s="58"/>
      <x:c r="M103" s="58"/>
      <x:c r="N103" s="58"/>
      <x:c r="O103" s="58"/>
      <x:c r="P103" s="58"/>
      <x:c r="Q103" s="58"/>
      <x:c r="R103" s="127" t="str">
        <x:f>IF(D103="","",IF(COUNTIFS('KONTAKTE'!$A$7:$A$306,A103,'KONTAKTE'!$B$7:$B$306,D103)&lt;&gt;1,"",IFERROR(INDEX('KONTAKTE'!$AD$7:$AD$306,SUMIFS('KONTAKTE'!$AF$7:$AF$306,'KONTAKTE'!$A$7:$A$306,A103,'KONTAKTE'!$B$7:$B$306,D103)),"")))</x:f>
      </x:c>
      <x:c r="S103" s="123" t="str">
        <x:f>IF(D103="","",IF(COUNTIFS('KONTAKTE'!$A$7:$A$306,A103,'KONTAKTE'!$B$7:$B$306,D103)&lt;&gt;1,"",IFERROR(INDEX('KONTAKTE'!$Z$7:$Z$306,SUMIFS('KONTAKTE'!$AF$7:$AF$306,'KONTAKTE'!$A$7:$A$306,A103,'KONTAKTE'!$B$7:$B$306,D103)),"")))</x:f>
      </x:c>
      <x:c r="T103" s="123" t="str">
        <x:f>IF(D103="","",IF(COUNTIFS('KONTAKTE'!$A$7:$A$306,A103,'KONTAKTE'!$B$7:$B$306,D103)&lt;&gt;1,"",IFERROR(INDEX('KONTAKTE'!$AA$7:$AA$306,SUMIFS('KONTAKTE'!$AF$7:$AF$306,'KONTAKTE'!$A$7:$A$306,A103,'KONTAKTE'!$B$7:$B$306,D103)),"")))</x:f>
      </x:c>
      <x:c r="U103" s="131" t="str">
        <x:f>IF(OR(D103="",F103="",Y103=""),"",IFERROR(INT(F103-Y103),""))</x:f>
      </x:c>
      <x:c r="V103" s="123" t="str">
        <x:f>IF(C103="","",IF(COUNTIFS('KONTAKTE'!$A$7:$A$306,A103,'KONTAKTE'!$B$7:$B$306,D103)=0,"Lead-ID fehlt",IF(COUNTIFS('KONTAKTE'!$A$7:$A$306,A103,'KONTAKTE'!$B$7:$B$306,D103)&gt;1,"Lead-ID doppelt",IF(AND(G103="customer_won",E103=""),"Deal-ID fehlt",IF(AND(B103="Ja",G103="qualified_lead",D103&lt;&gt;"",COUNTIFS($A$7:$A$406,A103,$B$7:$B$406,"Ja",$D$7:$D$406,D103,$G$7:$G$406,"qualified_lead")&gt;1),"Duplikat prüfen",IF(AND(B103="Ja",G103="customer_won",E103&lt;&gt;"",COUNTIFS($A$7:$A$406,A103,$B$7:$B$406,"Ja",$E$7:$E$406,E103,$G$7:$G$406,"customer_won")&gt;1),"Duplikat prüfen",IF(U103&lt;0,"Datum prüfen",IF(AND(OR(G103="customer_won",G103="revenue_recorded"),OR(J103="",K103="Nicht zutreffend")),"Wert prüfen",IF(AND(G103="customer_lost",COUNTIFS($A$7:$A$406,A103,$D$7:$D$406,D103,$G$7:$G$406,"qualified_lead",$F$7:$F$406,"&lt;="&amp;F103,$B$7:$B$406,"Ja")=0),"Qualifikation fehlt","Bereit")))))))))</x:f>
      </x:c>
      <x:c r="W103" s="123" t="n">
        <x:f>IF(AND(B103="Ja",G103="qualified_lead",D103&lt;&gt;""),IF(COUNTIFS($A$7:A103,A103,$B$7:B103,"Ja",$D$7:D103,D103,$G$7:G103,"qualified_lead")=1,1,0),0)</x:f>
        <x:v>0</x:v>
      </x:c>
      <x:c r="X103" s="123" t="n">
        <x:f>IF(AND(B103="Ja",G103="customer_won",E103&lt;&gt;""),IF(COUNTIFS($A$7:A103,A103,$B$7:B103,"Ja",$E$7:E103,E103,$G$7:G103,"customer_won")=1,1,0),0)</x:f>
        <x:v>0</x:v>
      </x:c>
      <x:c r="Y103" s="133" t="str">
        <x:f>IF(D103="","",IF(COUNTIFS('KONTAKTE'!$A$7:$A$306,A103,'KONTAKTE'!$B$7:$B$306,D103)&lt;&gt;1,"",IFERROR(INDEX('KONTAKTE'!$F$7:$F$306,SUMIFS('KONTAKTE'!$AF$7:$AF$306,'KONTAKTE'!$A$7:$A$306,A103,'KONTAKTE'!$B$7:$B$306,D103)),"")))</x:f>
      </x:c>
    </x:row>
    <x:row r="104" ht="22.5" customHeight="1">
      <x:c r="A104" s="61" t="str">
        <x:v>Eigene Daten</x:v>
      </x:c>
      <x:c r="B104" s="61" t="str">
        <x:v>Ja</x:v>
      </x:c>
      <x:c r="C104" s="58"/>
      <x:c r="D104" s="58"/>
      <x:c r="E104" s="58"/>
      <x:c r="F104" s="125"/>
      <x:c r="G104" s="58"/>
      <x:c r="H104" s="58"/>
      <x:c r="I104" s="58"/>
      <x:c r="J104" s="129"/>
      <x:c r="K104" s="58"/>
      <x:c r="L104" s="58"/>
      <x:c r="M104" s="58"/>
      <x:c r="N104" s="58"/>
      <x:c r="O104" s="58"/>
      <x:c r="P104" s="58"/>
      <x:c r="Q104" s="58"/>
      <x:c r="R104" s="127" t="str">
        <x:f>IF(D104="","",IF(COUNTIFS('KONTAKTE'!$A$7:$A$306,A104,'KONTAKTE'!$B$7:$B$306,D104)&lt;&gt;1,"",IFERROR(INDEX('KONTAKTE'!$AD$7:$AD$306,SUMIFS('KONTAKTE'!$AF$7:$AF$306,'KONTAKTE'!$A$7:$A$306,A104,'KONTAKTE'!$B$7:$B$306,D104)),"")))</x:f>
      </x:c>
      <x:c r="S104" s="123" t="str">
        <x:f>IF(D104="","",IF(COUNTIFS('KONTAKTE'!$A$7:$A$306,A104,'KONTAKTE'!$B$7:$B$306,D104)&lt;&gt;1,"",IFERROR(INDEX('KONTAKTE'!$Z$7:$Z$306,SUMIFS('KONTAKTE'!$AF$7:$AF$306,'KONTAKTE'!$A$7:$A$306,A104,'KONTAKTE'!$B$7:$B$306,D104)),"")))</x:f>
      </x:c>
      <x:c r="T104" s="123" t="str">
        <x:f>IF(D104="","",IF(COUNTIFS('KONTAKTE'!$A$7:$A$306,A104,'KONTAKTE'!$B$7:$B$306,D104)&lt;&gt;1,"",IFERROR(INDEX('KONTAKTE'!$AA$7:$AA$306,SUMIFS('KONTAKTE'!$AF$7:$AF$306,'KONTAKTE'!$A$7:$A$306,A104,'KONTAKTE'!$B$7:$B$306,D104)),"")))</x:f>
      </x:c>
      <x:c r="U104" s="131" t="str">
        <x:f>IF(OR(D104="",F104="",Y104=""),"",IFERROR(INT(F104-Y104),""))</x:f>
      </x:c>
      <x:c r="V104" s="123" t="str">
        <x:f>IF(C104="","",IF(COUNTIFS('KONTAKTE'!$A$7:$A$306,A104,'KONTAKTE'!$B$7:$B$306,D104)=0,"Lead-ID fehlt",IF(COUNTIFS('KONTAKTE'!$A$7:$A$306,A104,'KONTAKTE'!$B$7:$B$306,D104)&gt;1,"Lead-ID doppelt",IF(AND(G104="customer_won",E104=""),"Deal-ID fehlt",IF(AND(B104="Ja",G104="qualified_lead",D104&lt;&gt;"",COUNTIFS($A$7:$A$406,A104,$B$7:$B$406,"Ja",$D$7:$D$406,D104,$G$7:$G$406,"qualified_lead")&gt;1),"Duplikat prüfen",IF(AND(B104="Ja",G104="customer_won",E104&lt;&gt;"",COUNTIFS($A$7:$A$406,A104,$B$7:$B$406,"Ja",$E$7:$E$406,E104,$G$7:$G$406,"customer_won")&gt;1),"Duplikat prüfen",IF(U104&lt;0,"Datum prüfen",IF(AND(OR(G104="customer_won",G104="revenue_recorded"),OR(J104="",K104="Nicht zutreffend")),"Wert prüfen",IF(AND(G104="customer_lost",COUNTIFS($A$7:$A$406,A104,$D$7:$D$406,D104,$G$7:$G$406,"qualified_lead",$F$7:$F$406,"&lt;="&amp;F104,$B$7:$B$406,"Ja")=0),"Qualifikation fehlt","Bereit")))))))))</x:f>
      </x:c>
      <x:c r="W104" s="123" t="n">
        <x:f>IF(AND(B104="Ja",G104="qualified_lead",D104&lt;&gt;""),IF(COUNTIFS($A$7:A104,A104,$B$7:B104,"Ja",$D$7:D104,D104,$G$7:G104,"qualified_lead")=1,1,0),0)</x:f>
        <x:v>0</x:v>
      </x:c>
      <x:c r="X104" s="123" t="n">
        <x:f>IF(AND(B104="Ja",G104="customer_won",E104&lt;&gt;""),IF(COUNTIFS($A$7:A104,A104,$B$7:B104,"Ja",$E$7:E104,E104,$G$7:G104,"customer_won")=1,1,0),0)</x:f>
        <x:v>0</x:v>
      </x:c>
      <x:c r="Y104" s="133" t="str">
        <x:f>IF(D104="","",IF(COUNTIFS('KONTAKTE'!$A$7:$A$306,A104,'KONTAKTE'!$B$7:$B$306,D104)&lt;&gt;1,"",IFERROR(INDEX('KONTAKTE'!$F$7:$F$306,SUMIFS('KONTAKTE'!$AF$7:$AF$306,'KONTAKTE'!$A$7:$A$306,A104,'KONTAKTE'!$B$7:$B$306,D104)),"")))</x:f>
      </x:c>
    </x:row>
    <x:row r="105" ht="22.5" customHeight="1">
      <x:c r="A105" s="61" t="str">
        <x:v>Eigene Daten</x:v>
      </x:c>
      <x:c r="B105" s="61" t="str">
        <x:v>Ja</x:v>
      </x:c>
      <x:c r="C105" s="58"/>
      <x:c r="D105" s="58"/>
      <x:c r="E105" s="58"/>
      <x:c r="F105" s="125"/>
      <x:c r="G105" s="58"/>
      <x:c r="H105" s="58"/>
      <x:c r="I105" s="58"/>
      <x:c r="J105" s="129"/>
      <x:c r="K105" s="58"/>
      <x:c r="L105" s="58"/>
      <x:c r="M105" s="58"/>
      <x:c r="N105" s="58"/>
      <x:c r="O105" s="58"/>
      <x:c r="P105" s="58"/>
      <x:c r="Q105" s="58"/>
      <x:c r="R105" s="127" t="str">
        <x:f>IF(D105="","",IF(COUNTIFS('KONTAKTE'!$A$7:$A$306,A105,'KONTAKTE'!$B$7:$B$306,D105)&lt;&gt;1,"",IFERROR(INDEX('KONTAKTE'!$AD$7:$AD$306,SUMIFS('KONTAKTE'!$AF$7:$AF$306,'KONTAKTE'!$A$7:$A$306,A105,'KONTAKTE'!$B$7:$B$306,D105)),"")))</x:f>
      </x:c>
      <x:c r="S105" s="123" t="str">
        <x:f>IF(D105="","",IF(COUNTIFS('KONTAKTE'!$A$7:$A$306,A105,'KONTAKTE'!$B$7:$B$306,D105)&lt;&gt;1,"",IFERROR(INDEX('KONTAKTE'!$Z$7:$Z$306,SUMIFS('KONTAKTE'!$AF$7:$AF$306,'KONTAKTE'!$A$7:$A$306,A105,'KONTAKTE'!$B$7:$B$306,D105)),"")))</x:f>
      </x:c>
      <x:c r="T105" s="123" t="str">
        <x:f>IF(D105="","",IF(COUNTIFS('KONTAKTE'!$A$7:$A$306,A105,'KONTAKTE'!$B$7:$B$306,D105)&lt;&gt;1,"",IFERROR(INDEX('KONTAKTE'!$AA$7:$AA$306,SUMIFS('KONTAKTE'!$AF$7:$AF$306,'KONTAKTE'!$A$7:$A$306,A105,'KONTAKTE'!$B$7:$B$306,D105)),"")))</x:f>
      </x:c>
      <x:c r="U105" s="131" t="str">
        <x:f>IF(OR(D105="",F105="",Y105=""),"",IFERROR(INT(F105-Y105),""))</x:f>
      </x:c>
      <x:c r="V105" s="123" t="str">
        <x:f>IF(C105="","",IF(COUNTIFS('KONTAKTE'!$A$7:$A$306,A105,'KONTAKTE'!$B$7:$B$306,D105)=0,"Lead-ID fehlt",IF(COUNTIFS('KONTAKTE'!$A$7:$A$306,A105,'KONTAKTE'!$B$7:$B$306,D105)&gt;1,"Lead-ID doppelt",IF(AND(G105="customer_won",E105=""),"Deal-ID fehlt",IF(AND(B105="Ja",G105="qualified_lead",D105&lt;&gt;"",COUNTIFS($A$7:$A$406,A105,$B$7:$B$406,"Ja",$D$7:$D$406,D105,$G$7:$G$406,"qualified_lead")&gt;1),"Duplikat prüfen",IF(AND(B105="Ja",G105="customer_won",E105&lt;&gt;"",COUNTIFS($A$7:$A$406,A105,$B$7:$B$406,"Ja",$E$7:$E$406,E105,$G$7:$G$406,"customer_won")&gt;1),"Duplikat prüfen",IF(U105&lt;0,"Datum prüfen",IF(AND(OR(G105="customer_won",G105="revenue_recorded"),OR(J105="",K105="Nicht zutreffend")),"Wert prüfen",IF(AND(G105="customer_lost",COUNTIFS($A$7:$A$406,A105,$D$7:$D$406,D105,$G$7:$G$406,"qualified_lead",$F$7:$F$406,"&lt;="&amp;F105,$B$7:$B$406,"Ja")=0),"Qualifikation fehlt","Bereit")))))))))</x:f>
      </x:c>
      <x:c r="W105" s="123" t="n">
        <x:f>IF(AND(B105="Ja",G105="qualified_lead",D105&lt;&gt;""),IF(COUNTIFS($A$7:A105,A105,$B$7:B105,"Ja",$D$7:D105,D105,$G$7:G105,"qualified_lead")=1,1,0),0)</x:f>
        <x:v>0</x:v>
      </x:c>
      <x:c r="X105" s="123" t="n">
        <x:f>IF(AND(B105="Ja",G105="customer_won",E105&lt;&gt;""),IF(COUNTIFS($A$7:A105,A105,$B$7:B105,"Ja",$E$7:E105,E105,$G$7:G105,"customer_won")=1,1,0),0)</x:f>
        <x:v>0</x:v>
      </x:c>
      <x:c r="Y105" s="133" t="str">
        <x:f>IF(D105="","",IF(COUNTIFS('KONTAKTE'!$A$7:$A$306,A105,'KONTAKTE'!$B$7:$B$306,D105)&lt;&gt;1,"",IFERROR(INDEX('KONTAKTE'!$F$7:$F$306,SUMIFS('KONTAKTE'!$AF$7:$AF$306,'KONTAKTE'!$A$7:$A$306,A105,'KONTAKTE'!$B$7:$B$306,D105)),"")))</x:f>
      </x:c>
    </x:row>
    <x:row r="106" ht="22.5" customHeight="1">
      <x:c r="A106" s="61" t="str">
        <x:v>Eigene Daten</x:v>
      </x:c>
      <x:c r="B106" s="61" t="str">
        <x:v>Ja</x:v>
      </x:c>
      <x:c r="C106" s="58"/>
      <x:c r="D106" s="58"/>
      <x:c r="E106" s="58"/>
      <x:c r="F106" s="125"/>
      <x:c r="G106" s="58"/>
      <x:c r="H106" s="58"/>
      <x:c r="I106" s="58"/>
      <x:c r="J106" s="129"/>
      <x:c r="K106" s="58"/>
      <x:c r="L106" s="58"/>
      <x:c r="M106" s="58"/>
      <x:c r="N106" s="58"/>
      <x:c r="O106" s="58"/>
      <x:c r="P106" s="58"/>
      <x:c r="Q106" s="58"/>
      <x:c r="R106" s="127" t="str">
        <x:f>IF(D106="","",IF(COUNTIFS('KONTAKTE'!$A$7:$A$306,A106,'KONTAKTE'!$B$7:$B$306,D106)&lt;&gt;1,"",IFERROR(INDEX('KONTAKTE'!$AD$7:$AD$306,SUMIFS('KONTAKTE'!$AF$7:$AF$306,'KONTAKTE'!$A$7:$A$306,A106,'KONTAKTE'!$B$7:$B$306,D106)),"")))</x:f>
      </x:c>
      <x:c r="S106" s="123" t="str">
        <x:f>IF(D106="","",IF(COUNTIFS('KONTAKTE'!$A$7:$A$306,A106,'KONTAKTE'!$B$7:$B$306,D106)&lt;&gt;1,"",IFERROR(INDEX('KONTAKTE'!$Z$7:$Z$306,SUMIFS('KONTAKTE'!$AF$7:$AF$306,'KONTAKTE'!$A$7:$A$306,A106,'KONTAKTE'!$B$7:$B$306,D106)),"")))</x:f>
      </x:c>
      <x:c r="T106" s="123" t="str">
        <x:f>IF(D106="","",IF(COUNTIFS('KONTAKTE'!$A$7:$A$306,A106,'KONTAKTE'!$B$7:$B$306,D106)&lt;&gt;1,"",IFERROR(INDEX('KONTAKTE'!$AA$7:$AA$306,SUMIFS('KONTAKTE'!$AF$7:$AF$306,'KONTAKTE'!$A$7:$A$306,A106,'KONTAKTE'!$B$7:$B$306,D106)),"")))</x:f>
      </x:c>
      <x:c r="U106" s="131" t="str">
        <x:f>IF(OR(D106="",F106="",Y106=""),"",IFERROR(INT(F106-Y106),""))</x:f>
      </x:c>
      <x:c r="V106" s="123" t="str">
        <x:f>IF(C106="","",IF(COUNTIFS('KONTAKTE'!$A$7:$A$306,A106,'KONTAKTE'!$B$7:$B$306,D106)=0,"Lead-ID fehlt",IF(COUNTIFS('KONTAKTE'!$A$7:$A$306,A106,'KONTAKTE'!$B$7:$B$306,D106)&gt;1,"Lead-ID doppelt",IF(AND(G106="customer_won",E106=""),"Deal-ID fehlt",IF(AND(B106="Ja",G106="qualified_lead",D106&lt;&gt;"",COUNTIFS($A$7:$A$406,A106,$B$7:$B$406,"Ja",$D$7:$D$406,D106,$G$7:$G$406,"qualified_lead")&gt;1),"Duplikat prüfen",IF(AND(B106="Ja",G106="customer_won",E106&lt;&gt;"",COUNTIFS($A$7:$A$406,A106,$B$7:$B$406,"Ja",$E$7:$E$406,E106,$G$7:$G$406,"customer_won")&gt;1),"Duplikat prüfen",IF(U106&lt;0,"Datum prüfen",IF(AND(OR(G106="customer_won",G106="revenue_recorded"),OR(J106="",K106="Nicht zutreffend")),"Wert prüfen",IF(AND(G106="customer_lost",COUNTIFS($A$7:$A$406,A106,$D$7:$D$406,D106,$G$7:$G$406,"qualified_lead",$F$7:$F$406,"&lt;="&amp;F106,$B$7:$B$406,"Ja")=0),"Qualifikation fehlt","Bereit")))))))))</x:f>
      </x:c>
      <x:c r="W106" s="123" t="n">
        <x:f>IF(AND(B106="Ja",G106="qualified_lead",D106&lt;&gt;""),IF(COUNTIFS($A$7:A106,A106,$B$7:B106,"Ja",$D$7:D106,D106,$G$7:G106,"qualified_lead")=1,1,0),0)</x:f>
        <x:v>0</x:v>
      </x:c>
      <x:c r="X106" s="123" t="n">
        <x:f>IF(AND(B106="Ja",G106="customer_won",E106&lt;&gt;""),IF(COUNTIFS($A$7:A106,A106,$B$7:B106,"Ja",$E$7:E106,E106,$G$7:G106,"customer_won")=1,1,0),0)</x:f>
        <x:v>0</x:v>
      </x:c>
      <x:c r="Y106" s="133" t="str">
        <x:f>IF(D106="","",IF(COUNTIFS('KONTAKTE'!$A$7:$A$306,A106,'KONTAKTE'!$B$7:$B$306,D106)&lt;&gt;1,"",IFERROR(INDEX('KONTAKTE'!$F$7:$F$306,SUMIFS('KONTAKTE'!$AF$7:$AF$306,'KONTAKTE'!$A$7:$A$306,A106,'KONTAKTE'!$B$7:$B$306,D106)),"")))</x:f>
      </x:c>
    </x:row>
    <x:row r="107" ht="22.5" customHeight="1">
      <x:c r="A107" s="61" t="str">
        <x:v>Eigene Daten</x:v>
      </x:c>
      <x:c r="B107" s="61" t="str">
        <x:v>Ja</x:v>
      </x:c>
      <x:c r="C107" s="58"/>
      <x:c r="D107" s="58"/>
      <x:c r="E107" s="58"/>
      <x:c r="F107" s="125"/>
      <x:c r="G107" s="58"/>
      <x:c r="H107" s="58"/>
      <x:c r="I107" s="58"/>
      <x:c r="J107" s="129"/>
      <x:c r="K107" s="58"/>
      <x:c r="L107" s="58"/>
      <x:c r="M107" s="58"/>
      <x:c r="N107" s="58"/>
      <x:c r="O107" s="58"/>
      <x:c r="P107" s="58"/>
      <x:c r="Q107" s="58"/>
      <x:c r="R107" s="127" t="str">
        <x:f>IF(D107="","",IF(COUNTIFS('KONTAKTE'!$A$7:$A$306,A107,'KONTAKTE'!$B$7:$B$306,D107)&lt;&gt;1,"",IFERROR(INDEX('KONTAKTE'!$AD$7:$AD$306,SUMIFS('KONTAKTE'!$AF$7:$AF$306,'KONTAKTE'!$A$7:$A$306,A107,'KONTAKTE'!$B$7:$B$306,D107)),"")))</x:f>
      </x:c>
      <x:c r="S107" s="123" t="str">
        <x:f>IF(D107="","",IF(COUNTIFS('KONTAKTE'!$A$7:$A$306,A107,'KONTAKTE'!$B$7:$B$306,D107)&lt;&gt;1,"",IFERROR(INDEX('KONTAKTE'!$Z$7:$Z$306,SUMIFS('KONTAKTE'!$AF$7:$AF$306,'KONTAKTE'!$A$7:$A$306,A107,'KONTAKTE'!$B$7:$B$306,D107)),"")))</x:f>
      </x:c>
      <x:c r="T107" s="123" t="str">
        <x:f>IF(D107="","",IF(COUNTIFS('KONTAKTE'!$A$7:$A$306,A107,'KONTAKTE'!$B$7:$B$306,D107)&lt;&gt;1,"",IFERROR(INDEX('KONTAKTE'!$AA$7:$AA$306,SUMIFS('KONTAKTE'!$AF$7:$AF$306,'KONTAKTE'!$A$7:$A$306,A107,'KONTAKTE'!$B$7:$B$306,D107)),"")))</x:f>
      </x:c>
      <x:c r="U107" s="131" t="str">
        <x:f>IF(OR(D107="",F107="",Y107=""),"",IFERROR(INT(F107-Y107),""))</x:f>
      </x:c>
      <x:c r="V107" s="123" t="str">
        <x:f>IF(C107="","",IF(COUNTIFS('KONTAKTE'!$A$7:$A$306,A107,'KONTAKTE'!$B$7:$B$306,D107)=0,"Lead-ID fehlt",IF(COUNTIFS('KONTAKTE'!$A$7:$A$306,A107,'KONTAKTE'!$B$7:$B$306,D107)&gt;1,"Lead-ID doppelt",IF(AND(G107="customer_won",E107=""),"Deal-ID fehlt",IF(AND(B107="Ja",G107="qualified_lead",D107&lt;&gt;"",COUNTIFS($A$7:$A$406,A107,$B$7:$B$406,"Ja",$D$7:$D$406,D107,$G$7:$G$406,"qualified_lead")&gt;1),"Duplikat prüfen",IF(AND(B107="Ja",G107="customer_won",E107&lt;&gt;"",COUNTIFS($A$7:$A$406,A107,$B$7:$B$406,"Ja",$E$7:$E$406,E107,$G$7:$G$406,"customer_won")&gt;1),"Duplikat prüfen",IF(U107&lt;0,"Datum prüfen",IF(AND(OR(G107="customer_won",G107="revenue_recorded"),OR(J107="",K107="Nicht zutreffend")),"Wert prüfen",IF(AND(G107="customer_lost",COUNTIFS($A$7:$A$406,A107,$D$7:$D$406,D107,$G$7:$G$406,"qualified_lead",$F$7:$F$406,"&lt;="&amp;F107,$B$7:$B$406,"Ja")=0),"Qualifikation fehlt","Bereit")))))))))</x:f>
      </x:c>
      <x:c r="W107" s="123" t="n">
        <x:f>IF(AND(B107="Ja",G107="qualified_lead",D107&lt;&gt;""),IF(COUNTIFS($A$7:A107,A107,$B$7:B107,"Ja",$D$7:D107,D107,$G$7:G107,"qualified_lead")=1,1,0),0)</x:f>
        <x:v>0</x:v>
      </x:c>
      <x:c r="X107" s="123" t="n">
        <x:f>IF(AND(B107="Ja",G107="customer_won",E107&lt;&gt;""),IF(COUNTIFS($A$7:A107,A107,$B$7:B107,"Ja",$E$7:E107,E107,$G$7:G107,"customer_won")=1,1,0),0)</x:f>
        <x:v>0</x:v>
      </x:c>
      <x:c r="Y107" s="133" t="str">
        <x:f>IF(D107="","",IF(COUNTIFS('KONTAKTE'!$A$7:$A$306,A107,'KONTAKTE'!$B$7:$B$306,D107)&lt;&gt;1,"",IFERROR(INDEX('KONTAKTE'!$F$7:$F$306,SUMIFS('KONTAKTE'!$AF$7:$AF$306,'KONTAKTE'!$A$7:$A$306,A107,'KONTAKTE'!$B$7:$B$306,D107)),"")))</x:f>
      </x:c>
    </x:row>
    <x:row r="108" ht="22.5" customHeight="1">
      <x:c r="A108" s="61" t="str">
        <x:v>Eigene Daten</x:v>
      </x:c>
      <x:c r="B108" s="61" t="str">
        <x:v>Ja</x:v>
      </x:c>
      <x:c r="C108" s="58"/>
      <x:c r="D108" s="58"/>
      <x:c r="E108" s="58"/>
      <x:c r="F108" s="125"/>
      <x:c r="G108" s="58"/>
      <x:c r="H108" s="58"/>
      <x:c r="I108" s="58"/>
      <x:c r="J108" s="129"/>
      <x:c r="K108" s="58"/>
      <x:c r="L108" s="58"/>
      <x:c r="M108" s="58"/>
      <x:c r="N108" s="58"/>
      <x:c r="O108" s="58"/>
      <x:c r="P108" s="58"/>
      <x:c r="Q108" s="58"/>
      <x:c r="R108" s="127" t="str">
        <x:f>IF(D108="","",IF(COUNTIFS('KONTAKTE'!$A$7:$A$306,A108,'KONTAKTE'!$B$7:$B$306,D108)&lt;&gt;1,"",IFERROR(INDEX('KONTAKTE'!$AD$7:$AD$306,SUMIFS('KONTAKTE'!$AF$7:$AF$306,'KONTAKTE'!$A$7:$A$306,A108,'KONTAKTE'!$B$7:$B$306,D108)),"")))</x:f>
      </x:c>
      <x:c r="S108" s="123" t="str">
        <x:f>IF(D108="","",IF(COUNTIFS('KONTAKTE'!$A$7:$A$306,A108,'KONTAKTE'!$B$7:$B$306,D108)&lt;&gt;1,"",IFERROR(INDEX('KONTAKTE'!$Z$7:$Z$306,SUMIFS('KONTAKTE'!$AF$7:$AF$306,'KONTAKTE'!$A$7:$A$306,A108,'KONTAKTE'!$B$7:$B$306,D108)),"")))</x:f>
      </x:c>
      <x:c r="T108" s="123" t="str">
        <x:f>IF(D108="","",IF(COUNTIFS('KONTAKTE'!$A$7:$A$306,A108,'KONTAKTE'!$B$7:$B$306,D108)&lt;&gt;1,"",IFERROR(INDEX('KONTAKTE'!$AA$7:$AA$306,SUMIFS('KONTAKTE'!$AF$7:$AF$306,'KONTAKTE'!$A$7:$A$306,A108,'KONTAKTE'!$B$7:$B$306,D108)),"")))</x:f>
      </x:c>
      <x:c r="U108" s="131" t="str">
        <x:f>IF(OR(D108="",F108="",Y108=""),"",IFERROR(INT(F108-Y108),""))</x:f>
      </x:c>
      <x:c r="V108" s="123" t="str">
        <x:f>IF(C108="","",IF(COUNTIFS('KONTAKTE'!$A$7:$A$306,A108,'KONTAKTE'!$B$7:$B$306,D108)=0,"Lead-ID fehlt",IF(COUNTIFS('KONTAKTE'!$A$7:$A$306,A108,'KONTAKTE'!$B$7:$B$306,D108)&gt;1,"Lead-ID doppelt",IF(AND(G108="customer_won",E108=""),"Deal-ID fehlt",IF(AND(B108="Ja",G108="qualified_lead",D108&lt;&gt;"",COUNTIFS($A$7:$A$406,A108,$B$7:$B$406,"Ja",$D$7:$D$406,D108,$G$7:$G$406,"qualified_lead")&gt;1),"Duplikat prüfen",IF(AND(B108="Ja",G108="customer_won",E108&lt;&gt;"",COUNTIFS($A$7:$A$406,A108,$B$7:$B$406,"Ja",$E$7:$E$406,E108,$G$7:$G$406,"customer_won")&gt;1),"Duplikat prüfen",IF(U108&lt;0,"Datum prüfen",IF(AND(OR(G108="customer_won",G108="revenue_recorded"),OR(J108="",K108="Nicht zutreffend")),"Wert prüfen",IF(AND(G108="customer_lost",COUNTIFS($A$7:$A$406,A108,$D$7:$D$406,D108,$G$7:$G$406,"qualified_lead",$F$7:$F$406,"&lt;="&amp;F108,$B$7:$B$406,"Ja")=0),"Qualifikation fehlt","Bereit")))))))))</x:f>
      </x:c>
      <x:c r="W108" s="123" t="n">
        <x:f>IF(AND(B108="Ja",G108="qualified_lead",D108&lt;&gt;""),IF(COUNTIFS($A$7:A108,A108,$B$7:B108,"Ja",$D$7:D108,D108,$G$7:G108,"qualified_lead")=1,1,0),0)</x:f>
        <x:v>0</x:v>
      </x:c>
      <x:c r="X108" s="123" t="n">
        <x:f>IF(AND(B108="Ja",G108="customer_won",E108&lt;&gt;""),IF(COUNTIFS($A$7:A108,A108,$B$7:B108,"Ja",$E$7:E108,E108,$G$7:G108,"customer_won")=1,1,0),0)</x:f>
        <x:v>0</x:v>
      </x:c>
      <x:c r="Y108" s="133" t="str">
        <x:f>IF(D108="","",IF(COUNTIFS('KONTAKTE'!$A$7:$A$306,A108,'KONTAKTE'!$B$7:$B$306,D108)&lt;&gt;1,"",IFERROR(INDEX('KONTAKTE'!$F$7:$F$306,SUMIFS('KONTAKTE'!$AF$7:$AF$306,'KONTAKTE'!$A$7:$A$306,A108,'KONTAKTE'!$B$7:$B$306,D108)),"")))</x:f>
      </x:c>
    </x:row>
    <x:row r="109" ht="22.5" customHeight="1">
      <x:c r="A109" s="61" t="str">
        <x:v>Eigene Daten</x:v>
      </x:c>
      <x:c r="B109" s="61" t="str">
        <x:v>Ja</x:v>
      </x:c>
      <x:c r="C109" s="58"/>
      <x:c r="D109" s="58"/>
      <x:c r="E109" s="58"/>
      <x:c r="F109" s="125"/>
      <x:c r="G109" s="58"/>
      <x:c r="H109" s="58"/>
      <x:c r="I109" s="58"/>
      <x:c r="J109" s="129"/>
      <x:c r="K109" s="58"/>
      <x:c r="L109" s="58"/>
      <x:c r="M109" s="58"/>
      <x:c r="N109" s="58"/>
      <x:c r="O109" s="58"/>
      <x:c r="P109" s="58"/>
      <x:c r="Q109" s="58"/>
      <x:c r="R109" s="127" t="str">
        <x:f>IF(D109="","",IF(COUNTIFS('KONTAKTE'!$A$7:$A$306,A109,'KONTAKTE'!$B$7:$B$306,D109)&lt;&gt;1,"",IFERROR(INDEX('KONTAKTE'!$AD$7:$AD$306,SUMIFS('KONTAKTE'!$AF$7:$AF$306,'KONTAKTE'!$A$7:$A$306,A109,'KONTAKTE'!$B$7:$B$306,D109)),"")))</x:f>
      </x:c>
      <x:c r="S109" s="123" t="str">
        <x:f>IF(D109="","",IF(COUNTIFS('KONTAKTE'!$A$7:$A$306,A109,'KONTAKTE'!$B$7:$B$306,D109)&lt;&gt;1,"",IFERROR(INDEX('KONTAKTE'!$Z$7:$Z$306,SUMIFS('KONTAKTE'!$AF$7:$AF$306,'KONTAKTE'!$A$7:$A$306,A109,'KONTAKTE'!$B$7:$B$306,D109)),"")))</x:f>
      </x:c>
      <x:c r="T109" s="123" t="str">
        <x:f>IF(D109="","",IF(COUNTIFS('KONTAKTE'!$A$7:$A$306,A109,'KONTAKTE'!$B$7:$B$306,D109)&lt;&gt;1,"",IFERROR(INDEX('KONTAKTE'!$AA$7:$AA$306,SUMIFS('KONTAKTE'!$AF$7:$AF$306,'KONTAKTE'!$A$7:$A$306,A109,'KONTAKTE'!$B$7:$B$306,D109)),"")))</x:f>
      </x:c>
      <x:c r="U109" s="131" t="str">
        <x:f>IF(OR(D109="",F109="",Y109=""),"",IFERROR(INT(F109-Y109),""))</x:f>
      </x:c>
      <x:c r="V109" s="123" t="str">
        <x:f>IF(C109="","",IF(COUNTIFS('KONTAKTE'!$A$7:$A$306,A109,'KONTAKTE'!$B$7:$B$306,D109)=0,"Lead-ID fehlt",IF(COUNTIFS('KONTAKTE'!$A$7:$A$306,A109,'KONTAKTE'!$B$7:$B$306,D109)&gt;1,"Lead-ID doppelt",IF(AND(G109="customer_won",E109=""),"Deal-ID fehlt",IF(AND(B109="Ja",G109="qualified_lead",D109&lt;&gt;"",COUNTIFS($A$7:$A$406,A109,$B$7:$B$406,"Ja",$D$7:$D$406,D109,$G$7:$G$406,"qualified_lead")&gt;1),"Duplikat prüfen",IF(AND(B109="Ja",G109="customer_won",E109&lt;&gt;"",COUNTIFS($A$7:$A$406,A109,$B$7:$B$406,"Ja",$E$7:$E$406,E109,$G$7:$G$406,"customer_won")&gt;1),"Duplikat prüfen",IF(U109&lt;0,"Datum prüfen",IF(AND(OR(G109="customer_won",G109="revenue_recorded"),OR(J109="",K109="Nicht zutreffend")),"Wert prüfen",IF(AND(G109="customer_lost",COUNTIFS($A$7:$A$406,A109,$D$7:$D$406,D109,$G$7:$G$406,"qualified_lead",$F$7:$F$406,"&lt;="&amp;F109,$B$7:$B$406,"Ja")=0),"Qualifikation fehlt","Bereit")))))))))</x:f>
      </x:c>
      <x:c r="W109" s="123" t="n">
        <x:f>IF(AND(B109="Ja",G109="qualified_lead",D109&lt;&gt;""),IF(COUNTIFS($A$7:A109,A109,$B$7:B109,"Ja",$D$7:D109,D109,$G$7:G109,"qualified_lead")=1,1,0),0)</x:f>
        <x:v>0</x:v>
      </x:c>
      <x:c r="X109" s="123" t="n">
        <x:f>IF(AND(B109="Ja",G109="customer_won",E109&lt;&gt;""),IF(COUNTIFS($A$7:A109,A109,$B$7:B109,"Ja",$E$7:E109,E109,$G$7:G109,"customer_won")=1,1,0),0)</x:f>
        <x:v>0</x:v>
      </x:c>
      <x:c r="Y109" s="133" t="str">
        <x:f>IF(D109="","",IF(COUNTIFS('KONTAKTE'!$A$7:$A$306,A109,'KONTAKTE'!$B$7:$B$306,D109)&lt;&gt;1,"",IFERROR(INDEX('KONTAKTE'!$F$7:$F$306,SUMIFS('KONTAKTE'!$AF$7:$AF$306,'KONTAKTE'!$A$7:$A$306,A109,'KONTAKTE'!$B$7:$B$306,D109)),"")))</x:f>
      </x:c>
    </x:row>
    <x:row r="110" ht="22.5" customHeight="1">
      <x:c r="A110" s="61" t="str">
        <x:v>Eigene Daten</x:v>
      </x:c>
      <x:c r="B110" s="61" t="str">
        <x:v>Ja</x:v>
      </x:c>
      <x:c r="C110" s="58"/>
      <x:c r="D110" s="58"/>
      <x:c r="E110" s="58"/>
      <x:c r="F110" s="125"/>
      <x:c r="G110" s="58"/>
      <x:c r="H110" s="58"/>
      <x:c r="I110" s="58"/>
      <x:c r="J110" s="129"/>
      <x:c r="K110" s="58"/>
      <x:c r="L110" s="58"/>
      <x:c r="M110" s="58"/>
      <x:c r="N110" s="58"/>
      <x:c r="O110" s="58"/>
      <x:c r="P110" s="58"/>
      <x:c r="Q110" s="58"/>
      <x:c r="R110" s="127" t="str">
        <x:f>IF(D110="","",IF(COUNTIFS('KONTAKTE'!$A$7:$A$306,A110,'KONTAKTE'!$B$7:$B$306,D110)&lt;&gt;1,"",IFERROR(INDEX('KONTAKTE'!$AD$7:$AD$306,SUMIFS('KONTAKTE'!$AF$7:$AF$306,'KONTAKTE'!$A$7:$A$306,A110,'KONTAKTE'!$B$7:$B$306,D110)),"")))</x:f>
      </x:c>
      <x:c r="S110" s="123" t="str">
        <x:f>IF(D110="","",IF(COUNTIFS('KONTAKTE'!$A$7:$A$306,A110,'KONTAKTE'!$B$7:$B$306,D110)&lt;&gt;1,"",IFERROR(INDEX('KONTAKTE'!$Z$7:$Z$306,SUMIFS('KONTAKTE'!$AF$7:$AF$306,'KONTAKTE'!$A$7:$A$306,A110,'KONTAKTE'!$B$7:$B$306,D110)),"")))</x:f>
      </x:c>
      <x:c r="T110" s="123" t="str">
        <x:f>IF(D110="","",IF(COUNTIFS('KONTAKTE'!$A$7:$A$306,A110,'KONTAKTE'!$B$7:$B$306,D110)&lt;&gt;1,"",IFERROR(INDEX('KONTAKTE'!$AA$7:$AA$306,SUMIFS('KONTAKTE'!$AF$7:$AF$306,'KONTAKTE'!$A$7:$A$306,A110,'KONTAKTE'!$B$7:$B$306,D110)),"")))</x:f>
      </x:c>
      <x:c r="U110" s="131" t="str">
        <x:f>IF(OR(D110="",F110="",Y110=""),"",IFERROR(INT(F110-Y110),""))</x:f>
      </x:c>
      <x:c r="V110" s="123" t="str">
        <x:f>IF(C110="","",IF(COUNTIFS('KONTAKTE'!$A$7:$A$306,A110,'KONTAKTE'!$B$7:$B$306,D110)=0,"Lead-ID fehlt",IF(COUNTIFS('KONTAKTE'!$A$7:$A$306,A110,'KONTAKTE'!$B$7:$B$306,D110)&gt;1,"Lead-ID doppelt",IF(AND(G110="customer_won",E110=""),"Deal-ID fehlt",IF(AND(B110="Ja",G110="qualified_lead",D110&lt;&gt;"",COUNTIFS($A$7:$A$406,A110,$B$7:$B$406,"Ja",$D$7:$D$406,D110,$G$7:$G$406,"qualified_lead")&gt;1),"Duplikat prüfen",IF(AND(B110="Ja",G110="customer_won",E110&lt;&gt;"",COUNTIFS($A$7:$A$406,A110,$B$7:$B$406,"Ja",$E$7:$E$406,E110,$G$7:$G$406,"customer_won")&gt;1),"Duplikat prüfen",IF(U110&lt;0,"Datum prüfen",IF(AND(OR(G110="customer_won",G110="revenue_recorded"),OR(J110="",K110="Nicht zutreffend")),"Wert prüfen",IF(AND(G110="customer_lost",COUNTIFS($A$7:$A$406,A110,$D$7:$D$406,D110,$G$7:$G$406,"qualified_lead",$F$7:$F$406,"&lt;="&amp;F110,$B$7:$B$406,"Ja")=0),"Qualifikation fehlt","Bereit")))))))))</x:f>
      </x:c>
      <x:c r="W110" s="123" t="n">
        <x:f>IF(AND(B110="Ja",G110="qualified_lead",D110&lt;&gt;""),IF(COUNTIFS($A$7:A110,A110,$B$7:B110,"Ja",$D$7:D110,D110,$G$7:G110,"qualified_lead")=1,1,0),0)</x:f>
        <x:v>0</x:v>
      </x:c>
      <x:c r="X110" s="123" t="n">
        <x:f>IF(AND(B110="Ja",G110="customer_won",E110&lt;&gt;""),IF(COUNTIFS($A$7:A110,A110,$B$7:B110,"Ja",$E$7:E110,E110,$G$7:G110,"customer_won")=1,1,0),0)</x:f>
        <x:v>0</x:v>
      </x:c>
      <x:c r="Y110" s="133" t="str">
        <x:f>IF(D110="","",IF(COUNTIFS('KONTAKTE'!$A$7:$A$306,A110,'KONTAKTE'!$B$7:$B$306,D110)&lt;&gt;1,"",IFERROR(INDEX('KONTAKTE'!$F$7:$F$306,SUMIFS('KONTAKTE'!$AF$7:$AF$306,'KONTAKTE'!$A$7:$A$306,A110,'KONTAKTE'!$B$7:$B$306,D110)),"")))</x:f>
      </x:c>
    </x:row>
    <x:row r="111" ht="22.5" customHeight="1">
      <x:c r="A111" s="61" t="str">
        <x:v>Eigene Daten</x:v>
      </x:c>
      <x:c r="B111" s="61" t="str">
        <x:v>Ja</x:v>
      </x:c>
      <x:c r="C111" s="58"/>
      <x:c r="D111" s="58"/>
      <x:c r="E111" s="58"/>
      <x:c r="F111" s="125"/>
      <x:c r="G111" s="58"/>
      <x:c r="H111" s="58"/>
      <x:c r="I111" s="58"/>
      <x:c r="J111" s="129"/>
      <x:c r="K111" s="58"/>
      <x:c r="L111" s="58"/>
      <x:c r="M111" s="58"/>
      <x:c r="N111" s="58"/>
      <x:c r="O111" s="58"/>
      <x:c r="P111" s="58"/>
      <x:c r="Q111" s="58"/>
      <x:c r="R111" s="127" t="str">
        <x:f>IF(D111="","",IF(COUNTIFS('KONTAKTE'!$A$7:$A$306,A111,'KONTAKTE'!$B$7:$B$306,D111)&lt;&gt;1,"",IFERROR(INDEX('KONTAKTE'!$AD$7:$AD$306,SUMIFS('KONTAKTE'!$AF$7:$AF$306,'KONTAKTE'!$A$7:$A$306,A111,'KONTAKTE'!$B$7:$B$306,D111)),"")))</x:f>
      </x:c>
      <x:c r="S111" s="123" t="str">
        <x:f>IF(D111="","",IF(COUNTIFS('KONTAKTE'!$A$7:$A$306,A111,'KONTAKTE'!$B$7:$B$306,D111)&lt;&gt;1,"",IFERROR(INDEX('KONTAKTE'!$Z$7:$Z$306,SUMIFS('KONTAKTE'!$AF$7:$AF$306,'KONTAKTE'!$A$7:$A$306,A111,'KONTAKTE'!$B$7:$B$306,D111)),"")))</x:f>
      </x:c>
      <x:c r="T111" s="123" t="str">
        <x:f>IF(D111="","",IF(COUNTIFS('KONTAKTE'!$A$7:$A$306,A111,'KONTAKTE'!$B$7:$B$306,D111)&lt;&gt;1,"",IFERROR(INDEX('KONTAKTE'!$AA$7:$AA$306,SUMIFS('KONTAKTE'!$AF$7:$AF$306,'KONTAKTE'!$A$7:$A$306,A111,'KONTAKTE'!$B$7:$B$306,D111)),"")))</x:f>
      </x:c>
      <x:c r="U111" s="131" t="str">
        <x:f>IF(OR(D111="",F111="",Y111=""),"",IFERROR(INT(F111-Y111),""))</x:f>
      </x:c>
      <x:c r="V111" s="123" t="str">
        <x:f>IF(C111="","",IF(COUNTIFS('KONTAKTE'!$A$7:$A$306,A111,'KONTAKTE'!$B$7:$B$306,D111)=0,"Lead-ID fehlt",IF(COUNTIFS('KONTAKTE'!$A$7:$A$306,A111,'KONTAKTE'!$B$7:$B$306,D111)&gt;1,"Lead-ID doppelt",IF(AND(G111="customer_won",E111=""),"Deal-ID fehlt",IF(AND(B111="Ja",G111="qualified_lead",D111&lt;&gt;"",COUNTIFS($A$7:$A$406,A111,$B$7:$B$406,"Ja",$D$7:$D$406,D111,$G$7:$G$406,"qualified_lead")&gt;1),"Duplikat prüfen",IF(AND(B111="Ja",G111="customer_won",E111&lt;&gt;"",COUNTIFS($A$7:$A$406,A111,$B$7:$B$406,"Ja",$E$7:$E$406,E111,$G$7:$G$406,"customer_won")&gt;1),"Duplikat prüfen",IF(U111&lt;0,"Datum prüfen",IF(AND(OR(G111="customer_won",G111="revenue_recorded"),OR(J111="",K111="Nicht zutreffend")),"Wert prüfen",IF(AND(G111="customer_lost",COUNTIFS($A$7:$A$406,A111,$D$7:$D$406,D111,$G$7:$G$406,"qualified_lead",$F$7:$F$406,"&lt;="&amp;F111,$B$7:$B$406,"Ja")=0),"Qualifikation fehlt","Bereit")))))))))</x:f>
      </x:c>
      <x:c r="W111" s="123" t="n">
        <x:f>IF(AND(B111="Ja",G111="qualified_lead",D111&lt;&gt;""),IF(COUNTIFS($A$7:A111,A111,$B$7:B111,"Ja",$D$7:D111,D111,$G$7:G111,"qualified_lead")=1,1,0),0)</x:f>
        <x:v>0</x:v>
      </x:c>
      <x:c r="X111" s="123" t="n">
        <x:f>IF(AND(B111="Ja",G111="customer_won",E111&lt;&gt;""),IF(COUNTIFS($A$7:A111,A111,$B$7:B111,"Ja",$E$7:E111,E111,$G$7:G111,"customer_won")=1,1,0),0)</x:f>
        <x:v>0</x:v>
      </x:c>
      <x:c r="Y111" s="133" t="str">
        <x:f>IF(D111="","",IF(COUNTIFS('KONTAKTE'!$A$7:$A$306,A111,'KONTAKTE'!$B$7:$B$306,D111)&lt;&gt;1,"",IFERROR(INDEX('KONTAKTE'!$F$7:$F$306,SUMIFS('KONTAKTE'!$AF$7:$AF$306,'KONTAKTE'!$A$7:$A$306,A111,'KONTAKTE'!$B$7:$B$306,D111)),"")))</x:f>
      </x:c>
    </x:row>
    <x:row r="112" ht="22.5" customHeight="1">
      <x:c r="A112" s="61" t="str">
        <x:v>Eigene Daten</x:v>
      </x:c>
      <x:c r="B112" s="61" t="str">
        <x:v>Ja</x:v>
      </x:c>
      <x:c r="C112" s="58"/>
      <x:c r="D112" s="58"/>
      <x:c r="E112" s="58"/>
      <x:c r="F112" s="125"/>
      <x:c r="G112" s="58"/>
      <x:c r="H112" s="58"/>
      <x:c r="I112" s="58"/>
      <x:c r="J112" s="129"/>
      <x:c r="K112" s="58"/>
      <x:c r="L112" s="58"/>
      <x:c r="M112" s="58"/>
      <x:c r="N112" s="58"/>
      <x:c r="O112" s="58"/>
      <x:c r="P112" s="58"/>
      <x:c r="Q112" s="58"/>
      <x:c r="R112" s="127" t="str">
        <x:f>IF(D112="","",IF(COUNTIFS('KONTAKTE'!$A$7:$A$306,A112,'KONTAKTE'!$B$7:$B$306,D112)&lt;&gt;1,"",IFERROR(INDEX('KONTAKTE'!$AD$7:$AD$306,SUMIFS('KONTAKTE'!$AF$7:$AF$306,'KONTAKTE'!$A$7:$A$306,A112,'KONTAKTE'!$B$7:$B$306,D112)),"")))</x:f>
      </x:c>
      <x:c r="S112" s="123" t="str">
        <x:f>IF(D112="","",IF(COUNTIFS('KONTAKTE'!$A$7:$A$306,A112,'KONTAKTE'!$B$7:$B$306,D112)&lt;&gt;1,"",IFERROR(INDEX('KONTAKTE'!$Z$7:$Z$306,SUMIFS('KONTAKTE'!$AF$7:$AF$306,'KONTAKTE'!$A$7:$A$306,A112,'KONTAKTE'!$B$7:$B$306,D112)),"")))</x:f>
      </x:c>
      <x:c r="T112" s="123" t="str">
        <x:f>IF(D112="","",IF(COUNTIFS('KONTAKTE'!$A$7:$A$306,A112,'KONTAKTE'!$B$7:$B$306,D112)&lt;&gt;1,"",IFERROR(INDEX('KONTAKTE'!$AA$7:$AA$306,SUMIFS('KONTAKTE'!$AF$7:$AF$306,'KONTAKTE'!$A$7:$A$306,A112,'KONTAKTE'!$B$7:$B$306,D112)),"")))</x:f>
      </x:c>
      <x:c r="U112" s="131" t="str">
        <x:f>IF(OR(D112="",F112="",Y112=""),"",IFERROR(INT(F112-Y112),""))</x:f>
      </x:c>
      <x:c r="V112" s="123" t="str">
        <x:f>IF(C112="","",IF(COUNTIFS('KONTAKTE'!$A$7:$A$306,A112,'KONTAKTE'!$B$7:$B$306,D112)=0,"Lead-ID fehlt",IF(COUNTIFS('KONTAKTE'!$A$7:$A$306,A112,'KONTAKTE'!$B$7:$B$306,D112)&gt;1,"Lead-ID doppelt",IF(AND(G112="customer_won",E112=""),"Deal-ID fehlt",IF(AND(B112="Ja",G112="qualified_lead",D112&lt;&gt;"",COUNTIFS($A$7:$A$406,A112,$B$7:$B$406,"Ja",$D$7:$D$406,D112,$G$7:$G$406,"qualified_lead")&gt;1),"Duplikat prüfen",IF(AND(B112="Ja",G112="customer_won",E112&lt;&gt;"",COUNTIFS($A$7:$A$406,A112,$B$7:$B$406,"Ja",$E$7:$E$406,E112,$G$7:$G$406,"customer_won")&gt;1),"Duplikat prüfen",IF(U112&lt;0,"Datum prüfen",IF(AND(OR(G112="customer_won",G112="revenue_recorded"),OR(J112="",K112="Nicht zutreffend")),"Wert prüfen",IF(AND(G112="customer_lost",COUNTIFS($A$7:$A$406,A112,$D$7:$D$406,D112,$G$7:$G$406,"qualified_lead",$F$7:$F$406,"&lt;="&amp;F112,$B$7:$B$406,"Ja")=0),"Qualifikation fehlt","Bereit")))))))))</x:f>
      </x:c>
      <x:c r="W112" s="123" t="n">
        <x:f>IF(AND(B112="Ja",G112="qualified_lead",D112&lt;&gt;""),IF(COUNTIFS($A$7:A112,A112,$B$7:B112,"Ja",$D$7:D112,D112,$G$7:G112,"qualified_lead")=1,1,0),0)</x:f>
        <x:v>0</x:v>
      </x:c>
      <x:c r="X112" s="123" t="n">
        <x:f>IF(AND(B112="Ja",G112="customer_won",E112&lt;&gt;""),IF(COUNTIFS($A$7:A112,A112,$B$7:B112,"Ja",$E$7:E112,E112,$G$7:G112,"customer_won")=1,1,0),0)</x:f>
        <x:v>0</x:v>
      </x:c>
      <x:c r="Y112" s="133" t="str">
        <x:f>IF(D112="","",IF(COUNTIFS('KONTAKTE'!$A$7:$A$306,A112,'KONTAKTE'!$B$7:$B$306,D112)&lt;&gt;1,"",IFERROR(INDEX('KONTAKTE'!$F$7:$F$306,SUMIFS('KONTAKTE'!$AF$7:$AF$306,'KONTAKTE'!$A$7:$A$306,A112,'KONTAKTE'!$B$7:$B$306,D112)),"")))</x:f>
      </x:c>
    </x:row>
    <x:row r="113" ht="22.5" customHeight="1">
      <x:c r="A113" s="61" t="str">
        <x:v>Eigene Daten</x:v>
      </x:c>
      <x:c r="B113" s="61" t="str">
        <x:v>Ja</x:v>
      </x:c>
      <x:c r="C113" s="58"/>
      <x:c r="D113" s="58"/>
      <x:c r="E113" s="58"/>
      <x:c r="F113" s="125"/>
      <x:c r="G113" s="58"/>
      <x:c r="H113" s="58"/>
      <x:c r="I113" s="58"/>
      <x:c r="J113" s="129"/>
      <x:c r="K113" s="58"/>
      <x:c r="L113" s="58"/>
      <x:c r="M113" s="58"/>
      <x:c r="N113" s="58"/>
      <x:c r="O113" s="58"/>
      <x:c r="P113" s="58"/>
      <x:c r="Q113" s="58"/>
      <x:c r="R113" s="127" t="str">
        <x:f>IF(D113="","",IF(COUNTIFS('KONTAKTE'!$A$7:$A$306,A113,'KONTAKTE'!$B$7:$B$306,D113)&lt;&gt;1,"",IFERROR(INDEX('KONTAKTE'!$AD$7:$AD$306,SUMIFS('KONTAKTE'!$AF$7:$AF$306,'KONTAKTE'!$A$7:$A$306,A113,'KONTAKTE'!$B$7:$B$306,D113)),"")))</x:f>
      </x:c>
      <x:c r="S113" s="123" t="str">
        <x:f>IF(D113="","",IF(COUNTIFS('KONTAKTE'!$A$7:$A$306,A113,'KONTAKTE'!$B$7:$B$306,D113)&lt;&gt;1,"",IFERROR(INDEX('KONTAKTE'!$Z$7:$Z$306,SUMIFS('KONTAKTE'!$AF$7:$AF$306,'KONTAKTE'!$A$7:$A$306,A113,'KONTAKTE'!$B$7:$B$306,D113)),"")))</x:f>
      </x:c>
      <x:c r="T113" s="123" t="str">
        <x:f>IF(D113="","",IF(COUNTIFS('KONTAKTE'!$A$7:$A$306,A113,'KONTAKTE'!$B$7:$B$306,D113)&lt;&gt;1,"",IFERROR(INDEX('KONTAKTE'!$AA$7:$AA$306,SUMIFS('KONTAKTE'!$AF$7:$AF$306,'KONTAKTE'!$A$7:$A$306,A113,'KONTAKTE'!$B$7:$B$306,D113)),"")))</x:f>
      </x:c>
      <x:c r="U113" s="131" t="str">
        <x:f>IF(OR(D113="",F113="",Y113=""),"",IFERROR(INT(F113-Y113),""))</x:f>
      </x:c>
      <x:c r="V113" s="123" t="str">
        <x:f>IF(C113="","",IF(COUNTIFS('KONTAKTE'!$A$7:$A$306,A113,'KONTAKTE'!$B$7:$B$306,D113)=0,"Lead-ID fehlt",IF(COUNTIFS('KONTAKTE'!$A$7:$A$306,A113,'KONTAKTE'!$B$7:$B$306,D113)&gt;1,"Lead-ID doppelt",IF(AND(G113="customer_won",E113=""),"Deal-ID fehlt",IF(AND(B113="Ja",G113="qualified_lead",D113&lt;&gt;"",COUNTIFS($A$7:$A$406,A113,$B$7:$B$406,"Ja",$D$7:$D$406,D113,$G$7:$G$406,"qualified_lead")&gt;1),"Duplikat prüfen",IF(AND(B113="Ja",G113="customer_won",E113&lt;&gt;"",COUNTIFS($A$7:$A$406,A113,$B$7:$B$406,"Ja",$E$7:$E$406,E113,$G$7:$G$406,"customer_won")&gt;1),"Duplikat prüfen",IF(U113&lt;0,"Datum prüfen",IF(AND(OR(G113="customer_won",G113="revenue_recorded"),OR(J113="",K113="Nicht zutreffend")),"Wert prüfen",IF(AND(G113="customer_lost",COUNTIFS($A$7:$A$406,A113,$D$7:$D$406,D113,$G$7:$G$406,"qualified_lead",$F$7:$F$406,"&lt;="&amp;F113,$B$7:$B$406,"Ja")=0),"Qualifikation fehlt","Bereit")))))))))</x:f>
      </x:c>
      <x:c r="W113" s="123" t="n">
        <x:f>IF(AND(B113="Ja",G113="qualified_lead",D113&lt;&gt;""),IF(COUNTIFS($A$7:A113,A113,$B$7:B113,"Ja",$D$7:D113,D113,$G$7:G113,"qualified_lead")=1,1,0),0)</x:f>
        <x:v>0</x:v>
      </x:c>
      <x:c r="X113" s="123" t="n">
        <x:f>IF(AND(B113="Ja",G113="customer_won",E113&lt;&gt;""),IF(COUNTIFS($A$7:A113,A113,$B$7:B113,"Ja",$E$7:E113,E113,$G$7:G113,"customer_won")=1,1,0),0)</x:f>
        <x:v>0</x:v>
      </x:c>
      <x:c r="Y113" s="133" t="str">
        <x:f>IF(D113="","",IF(COUNTIFS('KONTAKTE'!$A$7:$A$306,A113,'KONTAKTE'!$B$7:$B$306,D113)&lt;&gt;1,"",IFERROR(INDEX('KONTAKTE'!$F$7:$F$306,SUMIFS('KONTAKTE'!$AF$7:$AF$306,'KONTAKTE'!$A$7:$A$306,A113,'KONTAKTE'!$B$7:$B$306,D113)),"")))</x:f>
      </x:c>
    </x:row>
    <x:row r="114" ht="22.5" customHeight="1">
      <x:c r="A114" s="61" t="str">
        <x:v>Eigene Daten</x:v>
      </x:c>
      <x:c r="B114" s="61" t="str">
        <x:v>Ja</x:v>
      </x:c>
      <x:c r="C114" s="58"/>
      <x:c r="D114" s="58"/>
      <x:c r="E114" s="58"/>
      <x:c r="F114" s="125"/>
      <x:c r="G114" s="58"/>
      <x:c r="H114" s="58"/>
      <x:c r="I114" s="58"/>
      <x:c r="J114" s="129"/>
      <x:c r="K114" s="58"/>
      <x:c r="L114" s="58"/>
      <x:c r="M114" s="58"/>
      <x:c r="N114" s="58"/>
      <x:c r="O114" s="58"/>
      <x:c r="P114" s="58"/>
      <x:c r="Q114" s="58"/>
      <x:c r="R114" s="127" t="str">
        <x:f>IF(D114="","",IF(COUNTIFS('KONTAKTE'!$A$7:$A$306,A114,'KONTAKTE'!$B$7:$B$306,D114)&lt;&gt;1,"",IFERROR(INDEX('KONTAKTE'!$AD$7:$AD$306,SUMIFS('KONTAKTE'!$AF$7:$AF$306,'KONTAKTE'!$A$7:$A$306,A114,'KONTAKTE'!$B$7:$B$306,D114)),"")))</x:f>
      </x:c>
      <x:c r="S114" s="123" t="str">
        <x:f>IF(D114="","",IF(COUNTIFS('KONTAKTE'!$A$7:$A$306,A114,'KONTAKTE'!$B$7:$B$306,D114)&lt;&gt;1,"",IFERROR(INDEX('KONTAKTE'!$Z$7:$Z$306,SUMIFS('KONTAKTE'!$AF$7:$AF$306,'KONTAKTE'!$A$7:$A$306,A114,'KONTAKTE'!$B$7:$B$306,D114)),"")))</x:f>
      </x:c>
      <x:c r="T114" s="123" t="str">
        <x:f>IF(D114="","",IF(COUNTIFS('KONTAKTE'!$A$7:$A$306,A114,'KONTAKTE'!$B$7:$B$306,D114)&lt;&gt;1,"",IFERROR(INDEX('KONTAKTE'!$AA$7:$AA$306,SUMIFS('KONTAKTE'!$AF$7:$AF$306,'KONTAKTE'!$A$7:$A$306,A114,'KONTAKTE'!$B$7:$B$306,D114)),"")))</x:f>
      </x:c>
      <x:c r="U114" s="131" t="str">
        <x:f>IF(OR(D114="",F114="",Y114=""),"",IFERROR(INT(F114-Y114),""))</x:f>
      </x:c>
      <x:c r="V114" s="123" t="str">
        <x:f>IF(C114="","",IF(COUNTIFS('KONTAKTE'!$A$7:$A$306,A114,'KONTAKTE'!$B$7:$B$306,D114)=0,"Lead-ID fehlt",IF(COUNTIFS('KONTAKTE'!$A$7:$A$306,A114,'KONTAKTE'!$B$7:$B$306,D114)&gt;1,"Lead-ID doppelt",IF(AND(G114="customer_won",E114=""),"Deal-ID fehlt",IF(AND(B114="Ja",G114="qualified_lead",D114&lt;&gt;"",COUNTIFS($A$7:$A$406,A114,$B$7:$B$406,"Ja",$D$7:$D$406,D114,$G$7:$G$406,"qualified_lead")&gt;1),"Duplikat prüfen",IF(AND(B114="Ja",G114="customer_won",E114&lt;&gt;"",COUNTIFS($A$7:$A$406,A114,$B$7:$B$406,"Ja",$E$7:$E$406,E114,$G$7:$G$406,"customer_won")&gt;1),"Duplikat prüfen",IF(U114&lt;0,"Datum prüfen",IF(AND(OR(G114="customer_won",G114="revenue_recorded"),OR(J114="",K114="Nicht zutreffend")),"Wert prüfen",IF(AND(G114="customer_lost",COUNTIFS($A$7:$A$406,A114,$D$7:$D$406,D114,$G$7:$G$406,"qualified_lead",$F$7:$F$406,"&lt;="&amp;F114,$B$7:$B$406,"Ja")=0),"Qualifikation fehlt","Bereit")))))))))</x:f>
      </x:c>
      <x:c r="W114" s="123" t="n">
        <x:f>IF(AND(B114="Ja",G114="qualified_lead",D114&lt;&gt;""),IF(COUNTIFS($A$7:A114,A114,$B$7:B114,"Ja",$D$7:D114,D114,$G$7:G114,"qualified_lead")=1,1,0),0)</x:f>
        <x:v>0</x:v>
      </x:c>
      <x:c r="X114" s="123" t="n">
        <x:f>IF(AND(B114="Ja",G114="customer_won",E114&lt;&gt;""),IF(COUNTIFS($A$7:A114,A114,$B$7:B114,"Ja",$E$7:E114,E114,$G$7:G114,"customer_won")=1,1,0),0)</x:f>
        <x:v>0</x:v>
      </x:c>
      <x:c r="Y114" s="133" t="str">
        <x:f>IF(D114="","",IF(COUNTIFS('KONTAKTE'!$A$7:$A$306,A114,'KONTAKTE'!$B$7:$B$306,D114)&lt;&gt;1,"",IFERROR(INDEX('KONTAKTE'!$F$7:$F$306,SUMIFS('KONTAKTE'!$AF$7:$AF$306,'KONTAKTE'!$A$7:$A$306,A114,'KONTAKTE'!$B$7:$B$306,D114)),"")))</x:f>
      </x:c>
    </x:row>
    <x:row r="115" ht="22.5" customHeight="1">
      <x:c r="A115" s="61" t="str">
        <x:v>Eigene Daten</x:v>
      </x:c>
      <x:c r="B115" s="61" t="str">
        <x:v>Ja</x:v>
      </x:c>
      <x:c r="C115" s="58"/>
      <x:c r="D115" s="58"/>
      <x:c r="E115" s="58"/>
      <x:c r="F115" s="125"/>
      <x:c r="G115" s="58"/>
      <x:c r="H115" s="58"/>
      <x:c r="I115" s="58"/>
      <x:c r="J115" s="129"/>
      <x:c r="K115" s="58"/>
      <x:c r="L115" s="58"/>
      <x:c r="M115" s="58"/>
      <x:c r="N115" s="58"/>
      <x:c r="O115" s="58"/>
      <x:c r="P115" s="58"/>
      <x:c r="Q115" s="58"/>
      <x:c r="R115" s="127" t="str">
        <x:f>IF(D115="","",IF(COUNTIFS('KONTAKTE'!$A$7:$A$306,A115,'KONTAKTE'!$B$7:$B$306,D115)&lt;&gt;1,"",IFERROR(INDEX('KONTAKTE'!$AD$7:$AD$306,SUMIFS('KONTAKTE'!$AF$7:$AF$306,'KONTAKTE'!$A$7:$A$306,A115,'KONTAKTE'!$B$7:$B$306,D115)),"")))</x:f>
      </x:c>
      <x:c r="S115" s="123" t="str">
        <x:f>IF(D115="","",IF(COUNTIFS('KONTAKTE'!$A$7:$A$306,A115,'KONTAKTE'!$B$7:$B$306,D115)&lt;&gt;1,"",IFERROR(INDEX('KONTAKTE'!$Z$7:$Z$306,SUMIFS('KONTAKTE'!$AF$7:$AF$306,'KONTAKTE'!$A$7:$A$306,A115,'KONTAKTE'!$B$7:$B$306,D115)),"")))</x:f>
      </x:c>
      <x:c r="T115" s="123" t="str">
        <x:f>IF(D115="","",IF(COUNTIFS('KONTAKTE'!$A$7:$A$306,A115,'KONTAKTE'!$B$7:$B$306,D115)&lt;&gt;1,"",IFERROR(INDEX('KONTAKTE'!$AA$7:$AA$306,SUMIFS('KONTAKTE'!$AF$7:$AF$306,'KONTAKTE'!$A$7:$A$306,A115,'KONTAKTE'!$B$7:$B$306,D115)),"")))</x:f>
      </x:c>
      <x:c r="U115" s="131" t="str">
        <x:f>IF(OR(D115="",F115="",Y115=""),"",IFERROR(INT(F115-Y115),""))</x:f>
      </x:c>
      <x:c r="V115" s="123" t="str">
        <x:f>IF(C115="","",IF(COUNTIFS('KONTAKTE'!$A$7:$A$306,A115,'KONTAKTE'!$B$7:$B$306,D115)=0,"Lead-ID fehlt",IF(COUNTIFS('KONTAKTE'!$A$7:$A$306,A115,'KONTAKTE'!$B$7:$B$306,D115)&gt;1,"Lead-ID doppelt",IF(AND(G115="customer_won",E115=""),"Deal-ID fehlt",IF(AND(B115="Ja",G115="qualified_lead",D115&lt;&gt;"",COUNTIFS($A$7:$A$406,A115,$B$7:$B$406,"Ja",$D$7:$D$406,D115,$G$7:$G$406,"qualified_lead")&gt;1),"Duplikat prüfen",IF(AND(B115="Ja",G115="customer_won",E115&lt;&gt;"",COUNTIFS($A$7:$A$406,A115,$B$7:$B$406,"Ja",$E$7:$E$406,E115,$G$7:$G$406,"customer_won")&gt;1),"Duplikat prüfen",IF(U115&lt;0,"Datum prüfen",IF(AND(OR(G115="customer_won",G115="revenue_recorded"),OR(J115="",K115="Nicht zutreffend")),"Wert prüfen",IF(AND(G115="customer_lost",COUNTIFS($A$7:$A$406,A115,$D$7:$D$406,D115,$G$7:$G$406,"qualified_lead",$F$7:$F$406,"&lt;="&amp;F115,$B$7:$B$406,"Ja")=0),"Qualifikation fehlt","Bereit")))))))))</x:f>
      </x:c>
      <x:c r="W115" s="123" t="n">
        <x:f>IF(AND(B115="Ja",G115="qualified_lead",D115&lt;&gt;""),IF(COUNTIFS($A$7:A115,A115,$B$7:B115,"Ja",$D$7:D115,D115,$G$7:G115,"qualified_lead")=1,1,0),0)</x:f>
        <x:v>0</x:v>
      </x:c>
      <x:c r="X115" s="123" t="n">
        <x:f>IF(AND(B115="Ja",G115="customer_won",E115&lt;&gt;""),IF(COUNTIFS($A$7:A115,A115,$B$7:B115,"Ja",$E$7:E115,E115,$G$7:G115,"customer_won")=1,1,0),0)</x:f>
        <x:v>0</x:v>
      </x:c>
      <x:c r="Y115" s="133" t="str">
        <x:f>IF(D115="","",IF(COUNTIFS('KONTAKTE'!$A$7:$A$306,A115,'KONTAKTE'!$B$7:$B$306,D115)&lt;&gt;1,"",IFERROR(INDEX('KONTAKTE'!$F$7:$F$306,SUMIFS('KONTAKTE'!$AF$7:$AF$306,'KONTAKTE'!$A$7:$A$306,A115,'KONTAKTE'!$B$7:$B$306,D115)),"")))</x:f>
      </x:c>
    </x:row>
    <x:row r="116" ht="22.5" customHeight="1">
      <x:c r="A116" s="61" t="str">
        <x:v>Eigene Daten</x:v>
      </x:c>
      <x:c r="B116" s="61" t="str">
        <x:v>Ja</x:v>
      </x:c>
      <x:c r="C116" s="58"/>
      <x:c r="D116" s="58"/>
      <x:c r="E116" s="58"/>
      <x:c r="F116" s="125"/>
      <x:c r="G116" s="58"/>
      <x:c r="H116" s="58"/>
      <x:c r="I116" s="58"/>
      <x:c r="J116" s="129"/>
      <x:c r="K116" s="58"/>
      <x:c r="L116" s="58"/>
      <x:c r="M116" s="58"/>
      <x:c r="N116" s="58"/>
      <x:c r="O116" s="58"/>
      <x:c r="P116" s="58"/>
      <x:c r="Q116" s="58"/>
      <x:c r="R116" s="127" t="str">
        <x:f>IF(D116="","",IF(COUNTIFS('KONTAKTE'!$A$7:$A$306,A116,'KONTAKTE'!$B$7:$B$306,D116)&lt;&gt;1,"",IFERROR(INDEX('KONTAKTE'!$AD$7:$AD$306,SUMIFS('KONTAKTE'!$AF$7:$AF$306,'KONTAKTE'!$A$7:$A$306,A116,'KONTAKTE'!$B$7:$B$306,D116)),"")))</x:f>
      </x:c>
      <x:c r="S116" s="123" t="str">
        <x:f>IF(D116="","",IF(COUNTIFS('KONTAKTE'!$A$7:$A$306,A116,'KONTAKTE'!$B$7:$B$306,D116)&lt;&gt;1,"",IFERROR(INDEX('KONTAKTE'!$Z$7:$Z$306,SUMIFS('KONTAKTE'!$AF$7:$AF$306,'KONTAKTE'!$A$7:$A$306,A116,'KONTAKTE'!$B$7:$B$306,D116)),"")))</x:f>
      </x:c>
      <x:c r="T116" s="123" t="str">
        <x:f>IF(D116="","",IF(COUNTIFS('KONTAKTE'!$A$7:$A$306,A116,'KONTAKTE'!$B$7:$B$306,D116)&lt;&gt;1,"",IFERROR(INDEX('KONTAKTE'!$AA$7:$AA$306,SUMIFS('KONTAKTE'!$AF$7:$AF$306,'KONTAKTE'!$A$7:$A$306,A116,'KONTAKTE'!$B$7:$B$306,D116)),"")))</x:f>
      </x:c>
      <x:c r="U116" s="131" t="str">
        <x:f>IF(OR(D116="",F116="",Y116=""),"",IFERROR(INT(F116-Y116),""))</x:f>
      </x:c>
      <x:c r="V116" s="123" t="str">
        <x:f>IF(C116="","",IF(COUNTIFS('KONTAKTE'!$A$7:$A$306,A116,'KONTAKTE'!$B$7:$B$306,D116)=0,"Lead-ID fehlt",IF(COUNTIFS('KONTAKTE'!$A$7:$A$306,A116,'KONTAKTE'!$B$7:$B$306,D116)&gt;1,"Lead-ID doppelt",IF(AND(G116="customer_won",E116=""),"Deal-ID fehlt",IF(AND(B116="Ja",G116="qualified_lead",D116&lt;&gt;"",COUNTIFS($A$7:$A$406,A116,$B$7:$B$406,"Ja",$D$7:$D$406,D116,$G$7:$G$406,"qualified_lead")&gt;1),"Duplikat prüfen",IF(AND(B116="Ja",G116="customer_won",E116&lt;&gt;"",COUNTIFS($A$7:$A$406,A116,$B$7:$B$406,"Ja",$E$7:$E$406,E116,$G$7:$G$406,"customer_won")&gt;1),"Duplikat prüfen",IF(U116&lt;0,"Datum prüfen",IF(AND(OR(G116="customer_won",G116="revenue_recorded"),OR(J116="",K116="Nicht zutreffend")),"Wert prüfen",IF(AND(G116="customer_lost",COUNTIFS($A$7:$A$406,A116,$D$7:$D$406,D116,$G$7:$G$406,"qualified_lead",$F$7:$F$406,"&lt;="&amp;F116,$B$7:$B$406,"Ja")=0),"Qualifikation fehlt","Bereit")))))))))</x:f>
      </x:c>
      <x:c r="W116" s="123" t="n">
        <x:f>IF(AND(B116="Ja",G116="qualified_lead",D116&lt;&gt;""),IF(COUNTIFS($A$7:A116,A116,$B$7:B116,"Ja",$D$7:D116,D116,$G$7:G116,"qualified_lead")=1,1,0),0)</x:f>
        <x:v>0</x:v>
      </x:c>
      <x:c r="X116" s="123" t="n">
        <x:f>IF(AND(B116="Ja",G116="customer_won",E116&lt;&gt;""),IF(COUNTIFS($A$7:A116,A116,$B$7:B116,"Ja",$E$7:E116,E116,$G$7:G116,"customer_won")=1,1,0),0)</x:f>
        <x:v>0</x:v>
      </x:c>
      <x:c r="Y116" s="133" t="str">
        <x:f>IF(D116="","",IF(COUNTIFS('KONTAKTE'!$A$7:$A$306,A116,'KONTAKTE'!$B$7:$B$306,D116)&lt;&gt;1,"",IFERROR(INDEX('KONTAKTE'!$F$7:$F$306,SUMIFS('KONTAKTE'!$AF$7:$AF$306,'KONTAKTE'!$A$7:$A$306,A116,'KONTAKTE'!$B$7:$B$306,D116)),"")))</x:f>
      </x:c>
    </x:row>
    <x:row r="117" ht="22.5" customHeight="1">
      <x:c r="A117" s="61" t="str">
        <x:v>Eigene Daten</x:v>
      </x:c>
      <x:c r="B117" s="61" t="str">
        <x:v>Ja</x:v>
      </x:c>
      <x:c r="C117" s="58"/>
      <x:c r="D117" s="58"/>
      <x:c r="E117" s="58"/>
      <x:c r="F117" s="125"/>
      <x:c r="G117" s="58"/>
      <x:c r="H117" s="58"/>
      <x:c r="I117" s="58"/>
      <x:c r="J117" s="129"/>
      <x:c r="K117" s="58"/>
      <x:c r="L117" s="58"/>
      <x:c r="M117" s="58"/>
      <x:c r="N117" s="58"/>
      <x:c r="O117" s="58"/>
      <x:c r="P117" s="58"/>
      <x:c r="Q117" s="58"/>
      <x:c r="R117" s="127" t="str">
        <x:f>IF(D117="","",IF(COUNTIFS('KONTAKTE'!$A$7:$A$306,A117,'KONTAKTE'!$B$7:$B$306,D117)&lt;&gt;1,"",IFERROR(INDEX('KONTAKTE'!$AD$7:$AD$306,SUMIFS('KONTAKTE'!$AF$7:$AF$306,'KONTAKTE'!$A$7:$A$306,A117,'KONTAKTE'!$B$7:$B$306,D117)),"")))</x:f>
      </x:c>
      <x:c r="S117" s="123" t="str">
        <x:f>IF(D117="","",IF(COUNTIFS('KONTAKTE'!$A$7:$A$306,A117,'KONTAKTE'!$B$7:$B$306,D117)&lt;&gt;1,"",IFERROR(INDEX('KONTAKTE'!$Z$7:$Z$306,SUMIFS('KONTAKTE'!$AF$7:$AF$306,'KONTAKTE'!$A$7:$A$306,A117,'KONTAKTE'!$B$7:$B$306,D117)),"")))</x:f>
      </x:c>
      <x:c r="T117" s="123" t="str">
        <x:f>IF(D117="","",IF(COUNTIFS('KONTAKTE'!$A$7:$A$306,A117,'KONTAKTE'!$B$7:$B$306,D117)&lt;&gt;1,"",IFERROR(INDEX('KONTAKTE'!$AA$7:$AA$306,SUMIFS('KONTAKTE'!$AF$7:$AF$306,'KONTAKTE'!$A$7:$A$306,A117,'KONTAKTE'!$B$7:$B$306,D117)),"")))</x:f>
      </x:c>
      <x:c r="U117" s="131" t="str">
        <x:f>IF(OR(D117="",F117="",Y117=""),"",IFERROR(INT(F117-Y117),""))</x:f>
      </x:c>
      <x:c r="V117" s="123" t="str">
        <x:f>IF(C117="","",IF(COUNTIFS('KONTAKTE'!$A$7:$A$306,A117,'KONTAKTE'!$B$7:$B$306,D117)=0,"Lead-ID fehlt",IF(COUNTIFS('KONTAKTE'!$A$7:$A$306,A117,'KONTAKTE'!$B$7:$B$306,D117)&gt;1,"Lead-ID doppelt",IF(AND(G117="customer_won",E117=""),"Deal-ID fehlt",IF(AND(B117="Ja",G117="qualified_lead",D117&lt;&gt;"",COUNTIFS($A$7:$A$406,A117,$B$7:$B$406,"Ja",$D$7:$D$406,D117,$G$7:$G$406,"qualified_lead")&gt;1),"Duplikat prüfen",IF(AND(B117="Ja",G117="customer_won",E117&lt;&gt;"",COUNTIFS($A$7:$A$406,A117,$B$7:$B$406,"Ja",$E$7:$E$406,E117,$G$7:$G$406,"customer_won")&gt;1),"Duplikat prüfen",IF(U117&lt;0,"Datum prüfen",IF(AND(OR(G117="customer_won",G117="revenue_recorded"),OR(J117="",K117="Nicht zutreffend")),"Wert prüfen",IF(AND(G117="customer_lost",COUNTIFS($A$7:$A$406,A117,$D$7:$D$406,D117,$G$7:$G$406,"qualified_lead",$F$7:$F$406,"&lt;="&amp;F117,$B$7:$B$406,"Ja")=0),"Qualifikation fehlt","Bereit")))))))))</x:f>
      </x:c>
      <x:c r="W117" s="123" t="n">
        <x:f>IF(AND(B117="Ja",G117="qualified_lead",D117&lt;&gt;""),IF(COUNTIFS($A$7:A117,A117,$B$7:B117,"Ja",$D$7:D117,D117,$G$7:G117,"qualified_lead")=1,1,0),0)</x:f>
        <x:v>0</x:v>
      </x:c>
      <x:c r="X117" s="123" t="n">
        <x:f>IF(AND(B117="Ja",G117="customer_won",E117&lt;&gt;""),IF(COUNTIFS($A$7:A117,A117,$B$7:B117,"Ja",$E$7:E117,E117,$G$7:G117,"customer_won")=1,1,0),0)</x:f>
        <x:v>0</x:v>
      </x:c>
      <x:c r="Y117" s="133" t="str">
        <x:f>IF(D117="","",IF(COUNTIFS('KONTAKTE'!$A$7:$A$306,A117,'KONTAKTE'!$B$7:$B$306,D117)&lt;&gt;1,"",IFERROR(INDEX('KONTAKTE'!$F$7:$F$306,SUMIFS('KONTAKTE'!$AF$7:$AF$306,'KONTAKTE'!$A$7:$A$306,A117,'KONTAKTE'!$B$7:$B$306,D117)),"")))</x:f>
      </x:c>
    </x:row>
    <x:row r="118" ht="22.5" customHeight="1">
      <x:c r="A118" s="61" t="str">
        <x:v>Eigene Daten</x:v>
      </x:c>
      <x:c r="B118" s="61" t="str">
        <x:v>Ja</x:v>
      </x:c>
      <x:c r="C118" s="58"/>
      <x:c r="D118" s="58"/>
      <x:c r="E118" s="58"/>
      <x:c r="F118" s="125"/>
      <x:c r="G118" s="58"/>
      <x:c r="H118" s="58"/>
      <x:c r="I118" s="58"/>
      <x:c r="J118" s="129"/>
      <x:c r="K118" s="58"/>
      <x:c r="L118" s="58"/>
      <x:c r="M118" s="58"/>
      <x:c r="N118" s="58"/>
      <x:c r="O118" s="58"/>
      <x:c r="P118" s="58"/>
      <x:c r="Q118" s="58"/>
      <x:c r="R118" s="127" t="str">
        <x:f>IF(D118="","",IF(COUNTIFS('KONTAKTE'!$A$7:$A$306,A118,'KONTAKTE'!$B$7:$B$306,D118)&lt;&gt;1,"",IFERROR(INDEX('KONTAKTE'!$AD$7:$AD$306,SUMIFS('KONTAKTE'!$AF$7:$AF$306,'KONTAKTE'!$A$7:$A$306,A118,'KONTAKTE'!$B$7:$B$306,D118)),"")))</x:f>
      </x:c>
      <x:c r="S118" s="123" t="str">
        <x:f>IF(D118="","",IF(COUNTIFS('KONTAKTE'!$A$7:$A$306,A118,'KONTAKTE'!$B$7:$B$306,D118)&lt;&gt;1,"",IFERROR(INDEX('KONTAKTE'!$Z$7:$Z$306,SUMIFS('KONTAKTE'!$AF$7:$AF$306,'KONTAKTE'!$A$7:$A$306,A118,'KONTAKTE'!$B$7:$B$306,D118)),"")))</x:f>
      </x:c>
      <x:c r="T118" s="123" t="str">
        <x:f>IF(D118="","",IF(COUNTIFS('KONTAKTE'!$A$7:$A$306,A118,'KONTAKTE'!$B$7:$B$306,D118)&lt;&gt;1,"",IFERROR(INDEX('KONTAKTE'!$AA$7:$AA$306,SUMIFS('KONTAKTE'!$AF$7:$AF$306,'KONTAKTE'!$A$7:$A$306,A118,'KONTAKTE'!$B$7:$B$306,D118)),"")))</x:f>
      </x:c>
      <x:c r="U118" s="131" t="str">
        <x:f>IF(OR(D118="",F118="",Y118=""),"",IFERROR(INT(F118-Y118),""))</x:f>
      </x:c>
      <x:c r="V118" s="123" t="str">
        <x:f>IF(C118="","",IF(COUNTIFS('KONTAKTE'!$A$7:$A$306,A118,'KONTAKTE'!$B$7:$B$306,D118)=0,"Lead-ID fehlt",IF(COUNTIFS('KONTAKTE'!$A$7:$A$306,A118,'KONTAKTE'!$B$7:$B$306,D118)&gt;1,"Lead-ID doppelt",IF(AND(G118="customer_won",E118=""),"Deal-ID fehlt",IF(AND(B118="Ja",G118="qualified_lead",D118&lt;&gt;"",COUNTIFS($A$7:$A$406,A118,$B$7:$B$406,"Ja",$D$7:$D$406,D118,$G$7:$G$406,"qualified_lead")&gt;1),"Duplikat prüfen",IF(AND(B118="Ja",G118="customer_won",E118&lt;&gt;"",COUNTIFS($A$7:$A$406,A118,$B$7:$B$406,"Ja",$E$7:$E$406,E118,$G$7:$G$406,"customer_won")&gt;1),"Duplikat prüfen",IF(U118&lt;0,"Datum prüfen",IF(AND(OR(G118="customer_won",G118="revenue_recorded"),OR(J118="",K118="Nicht zutreffend")),"Wert prüfen",IF(AND(G118="customer_lost",COUNTIFS($A$7:$A$406,A118,$D$7:$D$406,D118,$G$7:$G$406,"qualified_lead",$F$7:$F$406,"&lt;="&amp;F118,$B$7:$B$406,"Ja")=0),"Qualifikation fehlt","Bereit")))))))))</x:f>
      </x:c>
      <x:c r="W118" s="123" t="n">
        <x:f>IF(AND(B118="Ja",G118="qualified_lead",D118&lt;&gt;""),IF(COUNTIFS($A$7:A118,A118,$B$7:B118,"Ja",$D$7:D118,D118,$G$7:G118,"qualified_lead")=1,1,0),0)</x:f>
        <x:v>0</x:v>
      </x:c>
      <x:c r="X118" s="123" t="n">
        <x:f>IF(AND(B118="Ja",G118="customer_won",E118&lt;&gt;""),IF(COUNTIFS($A$7:A118,A118,$B$7:B118,"Ja",$E$7:E118,E118,$G$7:G118,"customer_won")=1,1,0),0)</x:f>
        <x:v>0</x:v>
      </x:c>
      <x:c r="Y118" s="133" t="str">
        <x:f>IF(D118="","",IF(COUNTIFS('KONTAKTE'!$A$7:$A$306,A118,'KONTAKTE'!$B$7:$B$306,D118)&lt;&gt;1,"",IFERROR(INDEX('KONTAKTE'!$F$7:$F$306,SUMIFS('KONTAKTE'!$AF$7:$AF$306,'KONTAKTE'!$A$7:$A$306,A118,'KONTAKTE'!$B$7:$B$306,D118)),"")))</x:f>
      </x:c>
    </x:row>
    <x:row r="119" ht="22.5" customHeight="1">
      <x:c r="A119" s="61" t="str">
        <x:v>Eigene Daten</x:v>
      </x:c>
      <x:c r="B119" s="61" t="str">
        <x:v>Ja</x:v>
      </x:c>
      <x:c r="C119" s="58"/>
      <x:c r="D119" s="58"/>
      <x:c r="E119" s="58"/>
      <x:c r="F119" s="125"/>
      <x:c r="G119" s="58"/>
      <x:c r="H119" s="58"/>
      <x:c r="I119" s="58"/>
      <x:c r="J119" s="129"/>
      <x:c r="K119" s="58"/>
      <x:c r="L119" s="58"/>
      <x:c r="M119" s="58"/>
      <x:c r="N119" s="58"/>
      <x:c r="O119" s="58"/>
      <x:c r="P119" s="58"/>
      <x:c r="Q119" s="58"/>
      <x:c r="R119" s="127" t="str">
        <x:f>IF(D119="","",IF(COUNTIFS('KONTAKTE'!$A$7:$A$306,A119,'KONTAKTE'!$B$7:$B$306,D119)&lt;&gt;1,"",IFERROR(INDEX('KONTAKTE'!$AD$7:$AD$306,SUMIFS('KONTAKTE'!$AF$7:$AF$306,'KONTAKTE'!$A$7:$A$306,A119,'KONTAKTE'!$B$7:$B$306,D119)),"")))</x:f>
      </x:c>
      <x:c r="S119" s="123" t="str">
        <x:f>IF(D119="","",IF(COUNTIFS('KONTAKTE'!$A$7:$A$306,A119,'KONTAKTE'!$B$7:$B$306,D119)&lt;&gt;1,"",IFERROR(INDEX('KONTAKTE'!$Z$7:$Z$306,SUMIFS('KONTAKTE'!$AF$7:$AF$306,'KONTAKTE'!$A$7:$A$306,A119,'KONTAKTE'!$B$7:$B$306,D119)),"")))</x:f>
      </x:c>
      <x:c r="T119" s="123" t="str">
        <x:f>IF(D119="","",IF(COUNTIFS('KONTAKTE'!$A$7:$A$306,A119,'KONTAKTE'!$B$7:$B$306,D119)&lt;&gt;1,"",IFERROR(INDEX('KONTAKTE'!$AA$7:$AA$306,SUMIFS('KONTAKTE'!$AF$7:$AF$306,'KONTAKTE'!$A$7:$A$306,A119,'KONTAKTE'!$B$7:$B$306,D119)),"")))</x:f>
      </x:c>
      <x:c r="U119" s="131" t="str">
        <x:f>IF(OR(D119="",F119="",Y119=""),"",IFERROR(INT(F119-Y119),""))</x:f>
      </x:c>
      <x:c r="V119" s="123" t="str">
        <x:f>IF(C119="","",IF(COUNTIFS('KONTAKTE'!$A$7:$A$306,A119,'KONTAKTE'!$B$7:$B$306,D119)=0,"Lead-ID fehlt",IF(COUNTIFS('KONTAKTE'!$A$7:$A$306,A119,'KONTAKTE'!$B$7:$B$306,D119)&gt;1,"Lead-ID doppelt",IF(AND(G119="customer_won",E119=""),"Deal-ID fehlt",IF(AND(B119="Ja",G119="qualified_lead",D119&lt;&gt;"",COUNTIFS($A$7:$A$406,A119,$B$7:$B$406,"Ja",$D$7:$D$406,D119,$G$7:$G$406,"qualified_lead")&gt;1),"Duplikat prüfen",IF(AND(B119="Ja",G119="customer_won",E119&lt;&gt;"",COUNTIFS($A$7:$A$406,A119,$B$7:$B$406,"Ja",$E$7:$E$406,E119,$G$7:$G$406,"customer_won")&gt;1),"Duplikat prüfen",IF(U119&lt;0,"Datum prüfen",IF(AND(OR(G119="customer_won",G119="revenue_recorded"),OR(J119="",K119="Nicht zutreffend")),"Wert prüfen",IF(AND(G119="customer_lost",COUNTIFS($A$7:$A$406,A119,$D$7:$D$406,D119,$G$7:$G$406,"qualified_lead",$F$7:$F$406,"&lt;="&amp;F119,$B$7:$B$406,"Ja")=0),"Qualifikation fehlt","Bereit")))))))))</x:f>
      </x:c>
      <x:c r="W119" s="123" t="n">
        <x:f>IF(AND(B119="Ja",G119="qualified_lead",D119&lt;&gt;""),IF(COUNTIFS($A$7:A119,A119,$B$7:B119,"Ja",$D$7:D119,D119,$G$7:G119,"qualified_lead")=1,1,0),0)</x:f>
        <x:v>0</x:v>
      </x:c>
      <x:c r="X119" s="123" t="n">
        <x:f>IF(AND(B119="Ja",G119="customer_won",E119&lt;&gt;""),IF(COUNTIFS($A$7:A119,A119,$B$7:B119,"Ja",$E$7:E119,E119,$G$7:G119,"customer_won")=1,1,0),0)</x:f>
        <x:v>0</x:v>
      </x:c>
      <x:c r="Y119" s="133" t="str">
        <x:f>IF(D119="","",IF(COUNTIFS('KONTAKTE'!$A$7:$A$306,A119,'KONTAKTE'!$B$7:$B$306,D119)&lt;&gt;1,"",IFERROR(INDEX('KONTAKTE'!$F$7:$F$306,SUMIFS('KONTAKTE'!$AF$7:$AF$306,'KONTAKTE'!$A$7:$A$306,A119,'KONTAKTE'!$B$7:$B$306,D119)),"")))</x:f>
      </x:c>
    </x:row>
    <x:row r="120" ht="22.5" customHeight="1">
      <x:c r="A120" s="61" t="str">
        <x:v>Eigene Daten</x:v>
      </x:c>
      <x:c r="B120" s="61" t="str">
        <x:v>Ja</x:v>
      </x:c>
      <x:c r="C120" s="58"/>
      <x:c r="D120" s="58"/>
      <x:c r="E120" s="58"/>
      <x:c r="F120" s="125"/>
      <x:c r="G120" s="58"/>
      <x:c r="H120" s="58"/>
      <x:c r="I120" s="58"/>
      <x:c r="J120" s="129"/>
      <x:c r="K120" s="58"/>
      <x:c r="L120" s="58"/>
      <x:c r="M120" s="58"/>
      <x:c r="N120" s="58"/>
      <x:c r="O120" s="58"/>
      <x:c r="P120" s="58"/>
      <x:c r="Q120" s="58"/>
      <x:c r="R120" s="127" t="str">
        <x:f>IF(D120="","",IF(COUNTIFS('KONTAKTE'!$A$7:$A$306,A120,'KONTAKTE'!$B$7:$B$306,D120)&lt;&gt;1,"",IFERROR(INDEX('KONTAKTE'!$AD$7:$AD$306,SUMIFS('KONTAKTE'!$AF$7:$AF$306,'KONTAKTE'!$A$7:$A$306,A120,'KONTAKTE'!$B$7:$B$306,D120)),"")))</x:f>
      </x:c>
      <x:c r="S120" s="123" t="str">
        <x:f>IF(D120="","",IF(COUNTIFS('KONTAKTE'!$A$7:$A$306,A120,'KONTAKTE'!$B$7:$B$306,D120)&lt;&gt;1,"",IFERROR(INDEX('KONTAKTE'!$Z$7:$Z$306,SUMIFS('KONTAKTE'!$AF$7:$AF$306,'KONTAKTE'!$A$7:$A$306,A120,'KONTAKTE'!$B$7:$B$306,D120)),"")))</x:f>
      </x:c>
      <x:c r="T120" s="123" t="str">
        <x:f>IF(D120="","",IF(COUNTIFS('KONTAKTE'!$A$7:$A$306,A120,'KONTAKTE'!$B$7:$B$306,D120)&lt;&gt;1,"",IFERROR(INDEX('KONTAKTE'!$AA$7:$AA$306,SUMIFS('KONTAKTE'!$AF$7:$AF$306,'KONTAKTE'!$A$7:$A$306,A120,'KONTAKTE'!$B$7:$B$306,D120)),"")))</x:f>
      </x:c>
      <x:c r="U120" s="131" t="str">
        <x:f>IF(OR(D120="",F120="",Y120=""),"",IFERROR(INT(F120-Y120),""))</x:f>
      </x:c>
      <x:c r="V120" s="123" t="str">
        <x:f>IF(C120="","",IF(COUNTIFS('KONTAKTE'!$A$7:$A$306,A120,'KONTAKTE'!$B$7:$B$306,D120)=0,"Lead-ID fehlt",IF(COUNTIFS('KONTAKTE'!$A$7:$A$306,A120,'KONTAKTE'!$B$7:$B$306,D120)&gt;1,"Lead-ID doppelt",IF(AND(G120="customer_won",E120=""),"Deal-ID fehlt",IF(AND(B120="Ja",G120="qualified_lead",D120&lt;&gt;"",COUNTIFS($A$7:$A$406,A120,$B$7:$B$406,"Ja",$D$7:$D$406,D120,$G$7:$G$406,"qualified_lead")&gt;1),"Duplikat prüfen",IF(AND(B120="Ja",G120="customer_won",E120&lt;&gt;"",COUNTIFS($A$7:$A$406,A120,$B$7:$B$406,"Ja",$E$7:$E$406,E120,$G$7:$G$406,"customer_won")&gt;1),"Duplikat prüfen",IF(U120&lt;0,"Datum prüfen",IF(AND(OR(G120="customer_won",G120="revenue_recorded"),OR(J120="",K120="Nicht zutreffend")),"Wert prüfen",IF(AND(G120="customer_lost",COUNTIFS($A$7:$A$406,A120,$D$7:$D$406,D120,$G$7:$G$406,"qualified_lead",$F$7:$F$406,"&lt;="&amp;F120,$B$7:$B$406,"Ja")=0),"Qualifikation fehlt","Bereit")))))))))</x:f>
      </x:c>
      <x:c r="W120" s="123" t="n">
        <x:f>IF(AND(B120="Ja",G120="qualified_lead",D120&lt;&gt;""),IF(COUNTIFS($A$7:A120,A120,$B$7:B120,"Ja",$D$7:D120,D120,$G$7:G120,"qualified_lead")=1,1,0),0)</x:f>
        <x:v>0</x:v>
      </x:c>
      <x:c r="X120" s="123" t="n">
        <x:f>IF(AND(B120="Ja",G120="customer_won",E120&lt;&gt;""),IF(COUNTIFS($A$7:A120,A120,$B$7:B120,"Ja",$E$7:E120,E120,$G$7:G120,"customer_won")=1,1,0),0)</x:f>
        <x:v>0</x:v>
      </x:c>
      <x:c r="Y120" s="133" t="str">
        <x:f>IF(D120="","",IF(COUNTIFS('KONTAKTE'!$A$7:$A$306,A120,'KONTAKTE'!$B$7:$B$306,D120)&lt;&gt;1,"",IFERROR(INDEX('KONTAKTE'!$F$7:$F$306,SUMIFS('KONTAKTE'!$AF$7:$AF$306,'KONTAKTE'!$A$7:$A$306,A120,'KONTAKTE'!$B$7:$B$306,D120)),"")))</x:f>
      </x:c>
    </x:row>
    <x:row r="121" ht="22.5" customHeight="1">
      <x:c r="A121" s="61" t="str">
        <x:v>Eigene Daten</x:v>
      </x:c>
      <x:c r="B121" s="61" t="str">
        <x:v>Ja</x:v>
      </x:c>
      <x:c r="C121" s="58"/>
      <x:c r="D121" s="58"/>
      <x:c r="E121" s="58"/>
      <x:c r="F121" s="125"/>
      <x:c r="G121" s="58"/>
      <x:c r="H121" s="58"/>
      <x:c r="I121" s="58"/>
      <x:c r="J121" s="129"/>
      <x:c r="K121" s="58"/>
      <x:c r="L121" s="58"/>
      <x:c r="M121" s="58"/>
      <x:c r="N121" s="58"/>
      <x:c r="O121" s="58"/>
      <x:c r="P121" s="58"/>
      <x:c r="Q121" s="58"/>
      <x:c r="R121" s="127" t="str">
        <x:f>IF(D121="","",IF(COUNTIFS('KONTAKTE'!$A$7:$A$306,A121,'KONTAKTE'!$B$7:$B$306,D121)&lt;&gt;1,"",IFERROR(INDEX('KONTAKTE'!$AD$7:$AD$306,SUMIFS('KONTAKTE'!$AF$7:$AF$306,'KONTAKTE'!$A$7:$A$306,A121,'KONTAKTE'!$B$7:$B$306,D121)),"")))</x:f>
      </x:c>
      <x:c r="S121" s="123" t="str">
        <x:f>IF(D121="","",IF(COUNTIFS('KONTAKTE'!$A$7:$A$306,A121,'KONTAKTE'!$B$7:$B$306,D121)&lt;&gt;1,"",IFERROR(INDEX('KONTAKTE'!$Z$7:$Z$306,SUMIFS('KONTAKTE'!$AF$7:$AF$306,'KONTAKTE'!$A$7:$A$306,A121,'KONTAKTE'!$B$7:$B$306,D121)),"")))</x:f>
      </x:c>
      <x:c r="T121" s="123" t="str">
        <x:f>IF(D121="","",IF(COUNTIFS('KONTAKTE'!$A$7:$A$306,A121,'KONTAKTE'!$B$7:$B$306,D121)&lt;&gt;1,"",IFERROR(INDEX('KONTAKTE'!$AA$7:$AA$306,SUMIFS('KONTAKTE'!$AF$7:$AF$306,'KONTAKTE'!$A$7:$A$306,A121,'KONTAKTE'!$B$7:$B$306,D121)),"")))</x:f>
      </x:c>
      <x:c r="U121" s="131" t="str">
        <x:f>IF(OR(D121="",F121="",Y121=""),"",IFERROR(INT(F121-Y121),""))</x:f>
      </x:c>
      <x:c r="V121" s="123" t="str">
        <x:f>IF(C121="","",IF(COUNTIFS('KONTAKTE'!$A$7:$A$306,A121,'KONTAKTE'!$B$7:$B$306,D121)=0,"Lead-ID fehlt",IF(COUNTIFS('KONTAKTE'!$A$7:$A$306,A121,'KONTAKTE'!$B$7:$B$306,D121)&gt;1,"Lead-ID doppelt",IF(AND(G121="customer_won",E121=""),"Deal-ID fehlt",IF(AND(B121="Ja",G121="qualified_lead",D121&lt;&gt;"",COUNTIFS($A$7:$A$406,A121,$B$7:$B$406,"Ja",$D$7:$D$406,D121,$G$7:$G$406,"qualified_lead")&gt;1),"Duplikat prüfen",IF(AND(B121="Ja",G121="customer_won",E121&lt;&gt;"",COUNTIFS($A$7:$A$406,A121,$B$7:$B$406,"Ja",$E$7:$E$406,E121,$G$7:$G$406,"customer_won")&gt;1),"Duplikat prüfen",IF(U121&lt;0,"Datum prüfen",IF(AND(OR(G121="customer_won",G121="revenue_recorded"),OR(J121="",K121="Nicht zutreffend")),"Wert prüfen",IF(AND(G121="customer_lost",COUNTIFS($A$7:$A$406,A121,$D$7:$D$406,D121,$G$7:$G$406,"qualified_lead",$F$7:$F$406,"&lt;="&amp;F121,$B$7:$B$406,"Ja")=0),"Qualifikation fehlt","Bereit")))))))))</x:f>
      </x:c>
      <x:c r="W121" s="123" t="n">
        <x:f>IF(AND(B121="Ja",G121="qualified_lead",D121&lt;&gt;""),IF(COUNTIFS($A$7:A121,A121,$B$7:B121,"Ja",$D$7:D121,D121,$G$7:G121,"qualified_lead")=1,1,0),0)</x:f>
        <x:v>0</x:v>
      </x:c>
      <x:c r="X121" s="123" t="n">
        <x:f>IF(AND(B121="Ja",G121="customer_won",E121&lt;&gt;""),IF(COUNTIFS($A$7:A121,A121,$B$7:B121,"Ja",$E$7:E121,E121,$G$7:G121,"customer_won")=1,1,0),0)</x:f>
        <x:v>0</x:v>
      </x:c>
      <x:c r="Y121" s="133" t="str">
        <x:f>IF(D121="","",IF(COUNTIFS('KONTAKTE'!$A$7:$A$306,A121,'KONTAKTE'!$B$7:$B$306,D121)&lt;&gt;1,"",IFERROR(INDEX('KONTAKTE'!$F$7:$F$306,SUMIFS('KONTAKTE'!$AF$7:$AF$306,'KONTAKTE'!$A$7:$A$306,A121,'KONTAKTE'!$B$7:$B$306,D121)),"")))</x:f>
      </x:c>
    </x:row>
    <x:row r="122" ht="22.5" customHeight="1">
      <x:c r="A122" s="61" t="str">
        <x:v>Eigene Daten</x:v>
      </x:c>
      <x:c r="B122" s="61" t="str">
        <x:v>Ja</x:v>
      </x:c>
      <x:c r="C122" s="58"/>
      <x:c r="D122" s="58"/>
      <x:c r="E122" s="58"/>
      <x:c r="F122" s="125"/>
      <x:c r="G122" s="58"/>
      <x:c r="H122" s="58"/>
      <x:c r="I122" s="58"/>
      <x:c r="J122" s="129"/>
      <x:c r="K122" s="58"/>
      <x:c r="L122" s="58"/>
      <x:c r="M122" s="58"/>
      <x:c r="N122" s="58"/>
      <x:c r="O122" s="58"/>
      <x:c r="P122" s="58"/>
      <x:c r="Q122" s="58"/>
      <x:c r="R122" s="127" t="str">
        <x:f>IF(D122="","",IF(COUNTIFS('KONTAKTE'!$A$7:$A$306,A122,'KONTAKTE'!$B$7:$B$306,D122)&lt;&gt;1,"",IFERROR(INDEX('KONTAKTE'!$AD$7:$AD$306,SUMIFS('KONTAKTE'!$AF$7:$AF$306,'KONTAKTE'!$A$7:$A$306,A122,'KONTAKTE'!$B$7:$B$306,D122)),"")))</x:f>
      </x:c>
      <x:c r="S122" s="123" t="str">
        <x:f>IF(D122="","",IF(COUNTIFS('KONTAKTE'!$A$7:$A$306,A122,'KONTAKTE'!$B$7:$B$306,D122)&lt;&gt;1,"",IFERROR(INDEX('KONTAKTE'!$Z$7:$Z$306,SUMIFS('KONTAKTE'!$AF$7:$AF$306,'KONTAKTE'!$A$7:$A$306,A122,'KONTAKTE'!$B$7:$B$306,D122)),"")))</x:f>
      </x:c>
      <x:c r="T122" s="123" t="str">
        <x:f>IF(D122="","",IF(COUNTIFS('KONTAKTE'!$A$7:$A$306,A122,'KONTAKTE'!$B$7:$B$306,D122)&lt;&gt;1,"",IFERROR(INDEX('KONTAKTE'!$AA$7:$AA$306,SUMIFS('KONTAKTE'!$AF$7:$AF$306,'KONTAKTE'!$A$7:$A$306,A122,'KONTAKTE'!$B$7:$B$306,D122)),"")))</x:f>
      </x:c>
      <x:c r="U122" s="131" t="str">
        <x:f>IF(OR(D122="",F122="",Y122=""),"",IFERROR(INT(F122-Y122),""))</x:f>
      </x:c>
      <x:c r="V122" s="123" t="str">
        <x:f>IF(C122="","",IF(COUNTIFS('KONTAKTE'!$A$7:$A$306,A122,'KONTAKTE'!$B$7:$B$306,D122)=0,"Lead-ID fehlt",IF(COUNTIFS('KONTAKTE'!$A$7:$A$306,A122,'KONTAKTE'!$B$7:$B$306,D122)&gt;1,"Lead-ID doppelt",IF(AND(G122="customer_won",E122=""),"Deal-ID fehlt",IF(AND(B122="Ja",G122="qualified_lead",D122&lt;&gt;"",COUNTIFS($A$7:$A$406,A122,$B$7:$B$406,"Ja",$D$7:$D$406,D122,$G$7:$G$406,"qualified_lead")&gt;1),"Duplikat prüfen",IF(AND(B122="Ja",G122="customer_won",E122&lt;&gt;"",COUNTIFS($A$7:$A$406,A122,$B$7:$B$406,"Ja",$E$7:$E$406,E122,$G$7:$G$406,"customer_won")&gt;1),"Duplikat prüfen",IF(U122&lt;0,"Datum prüfen",IF(AND(OR(G122="customer_won",G122="revenue_recorded"),OR(J122="",K122="Nicht zutreffend")),"Wert prüfen",IF(AND(G122="customer_lost",COUNTIFS($A$7:$A$406,A122,$D$7:$D$406,D122,$G$7:$G$406,"qualified_lead",$F$7:$F$406,"&lt;="&amp;F122,$B$7:$B$406,"Ja")=0),"Qualifikation fehlt","Bereit")))))))))</x:f>
      </x:c>
      <x:c r="W122" s="123" t="n">
        <x:f>IF(AND(B122="Ja",G122="qualified_lead",D122&lt;&gt;""),IF(COUNTIFS($A$7:A122,A122,$B$7:B122,"Ja",$D$7:D122,D122,$G$7:G122,"qualified_lead")=1,1,0),0)</x:f>
        <x:v>0</x:v>
      </x:c>
      <x:c r="X122" s="123" t="n">
        <x:f>IF(AND(B122="Ja",G122="customer_won",E122&lt;&gt;""),IF(COUNTIFS($A$7:A122,A122,$B$7:B122,"Ja",$E$7:E122,E122,$G$7:G122,"customer_won")=1,1,0),0)</x:f>
        <x:v>0</x:v>
      </x:c>
      <x:c r="Y122" s="133" t="str">
        <x:f>IF(D122="","",IF(COUNTIFS('KONTAKTE'!$A$7:$A$306,A122,'KONTAKTE'!$B$7:$B$306,D122)&lt;&gt;1,"",IFERROR(INDEX('KONTAKTE'!$F$7:$F$306,SUMIFS('KONTAKTE'!$AF$7:$AF$306,'KONTAKTE'!$A$7:$A$306,A122,'KONTAKTE'!$B$7:$B$306,D122)),"")))</x:f>
      </x:c>
    </x:row>
    <x:row r="123" ht="22.5" customHeight="1">
      <x:c r="A123" s="61" t="str">
        <x:v>Eigene Daten</x:v>
      </x:c>
      <x:c r="B123" s="61" t="str">
        <x:v>Ja</x:v>
      </x:c>
      <x:c r="C123" s="58"/>
      <x:c r="D123" s="58"/>
      <x:c r="E123" s="58"/>
      <x:c r="F123" s="125"/>
      <x:c r="G123" s="58"/>
      <x:c r="H123" s="58"/>
      <x:c r="I123" s="58"/>
      <x:c r="J123" s="129"/>
      <x:c r="K123" s="58"/>
      <x:c r="L123" s="58"/>
      <x:c r="M123" s="58"/>
      <x:c r="N123" s="58"/>
      <x:c r="O123" s="58"/>
      <x:c r="P123" s="58"/>
      <x:c r="Q123" s="58"/>
      <x:c r="R123" s="127" t="str">
        <x:f>IF(D123="","",IF(COUNTIFS('KONTAKTE'!$A$7:$A$306,A123,'KONTAKTE'!$B$7:$B$306,D123)&lt;&gt;1,"",IFERROR(INDEX('KONTAKTE'!$AD$7:$AD$306,SUMIFS('KONTAKTE'!$AF$7:$AF$306,'KONTAKTE'!$A$7:$A$306,A123,'KONTAKTE'!$B$7:$B$306,D123)),"")))</x:f>
      </x:c>
      <x:c r="S123" s="123" t="str">
        <x:f>IF(D123="","",IF(COUNTIFS('KONTAKTE'!$A$7:$A$306,A123,'KONTAKTE'!$B$7:$B$306,D123)&lt;&gt;1,"",IFERROR(INDEX('KONTAKTE'!$Z$7:$Z$306,SUMIFS('KONTAKTE'!$AF$7:$AF$306,'KONTAKTE'!$A$7:$A$306,A123,'KONTAKTE'!$B$7:$B$306,D123)),"")))</x:f>
      </x:c>
      <x:c r="T123" s="123" t="str">
        <x:f>IF(D123="","",IF(COUNTIFS('KONTAKTE'!$A$7:$A$306,A123,'KONTAKTE'!$B$7:$B$306,D123)&lt;&gt;1,"",IFERROR(INDEX('KONTAKTE'!$AA$7:$AA$306,SUMIFS('KONTAKTE'!$AF$7:$AF$306,'KONTAKTE'!$A$7:$A$306,A123,'KONTAKTE'!$B$7:$B$306,D123)),"")))</x:f>
      </x:c>
      <x:c r="U123" s="131" t="str">
        <x:f>IF(OR(D123="",F123="",Y123=""),"",IFERROR(INT(F123-Y123),""))</x:f>
      </x:c>
      <x:c r="V123" s="123" t="str">
        <x:f>IF(C123="","",IF(COUNTIFS('KONTAKTE'!$A$7:$A$306,A123,'KONTAKTE'!$B$7:$B$306,D123)=0,"Lead-ID fehlt",IF(COUNTIFS('KONTAKTE'!$A$7:$A$306,A123,'KONTAKTE'!$B$7:$B$306,D123)&gt;1,"Lead-ID doppelt",IF(AND(G123="customer_won",E123=""),"Deal-ID fehlt",IF(AND(B123="Ja",G123="qualified_lead",D123&lt;&gt;"",COUNTIFS($A$7:$A$406,A123,$B$7:$B$406,"Ja",$D$7:$D$406,D123,$G$7:$G$406,"qualified_lead")&gt;1),"Duplikat prüfen",IF(AND(B123="Ja",G123="customer_won",E123&lt;&gt;"",COUNTIFS($A$7:$A$406,A123,$B$7:$B$406,"Ja",$E$7:$E$406,E123,$G$7:$G$406,"customer_won")&gt;1),"Duplikat prüfen",IF(U123&lt;0,"Datum prüfen",IF(AND(OR(G123="customer_won",G123="revenue_recorded"),OR(J123="",K123="Nicht zutreffend")),"Wert prüfen",IF(AND(G123="customer_lost",COUNTIFS($A$7:$A$406,A123,$D$7:$D$406,D123,$G$7:$G$406,"qualified_lead",$F$7:$F$406,"&lt;="&amp;F123,$B$7:$B$406,"Ja")=0),"Qualifikation fehlt","Bereit")))))))))</x:f>
      </x:c>
      <x:c r="W123" s="123" t="n">
        <x:f>IF(AND(B123="Ja",G123="qualified_lead",D123&lt;&gt;""),IF(COUNTIFS($A$7:A123,A123,$B$7:B123,"Ja",$D$7:D123,D123,$G$7:G123,"qualified_lead")=1,1,0),0)</x:f>
        <x:v>0</x:v>
      </x:c>
      <x:c r="X123" s="123" t="n">
        <x:f>IF(AND(B123="Ja",G123="customer_won",E123&lt;&gt;""),IF(COUNTIFS($A$7:A123,A123,$B$7:B123,"Ja",$E$7:E123,E123,$G$7:G123,"customer_won")=1,1,0),0)</x:f>
        <x:v>0</x:v>
      </x:c>
      <x:c r="Y123" s="133" t="str">
        <x:f>IF(D123="","",IF(COUNTIFS('KONTAKTE'!$A$7:$A$306,A123,'KONTAKTE'!$B$7:$B$306,D123)&lt;&gt;1,"",IFERROR(INDEX('KONTAKTE'!$F$7:$F$306,SUMIFS('KONTAKTE'!$AF$7:$AF$306,'KONTAKTE'!$A$7:$A$306,A123,'KONTAKTE'!$B$7:$B$306,D123)),"")))</x:f>
      </x:c>
    </x:row>
    <x:row r="124" ht="22.5" customHeight="1">
      <x:c r="A124" s="61" t="str">
        <x:v>Eigene Daten</x:v>
      </x:c>
      <x:c r="B124" s="61" t="str">
        <x:v>Ja</x:v>
      </x:c>
      <x:c r="C124" s="58"/>
      <x:c r="D124" s="58"/>
      <x:c r="E124" s="58"/>
      <x:c r="F124" s="125"/>
      <x:c r="G124" s="58"/>
      <x:c r="H124" s="58"/>
      <x:c r="I124" s="58"/>
      <x:c r="J124" s="129"/>
      <x:c r="K124" s="58"/>
      <x:c r="L124" s="58"/>
      <x:c r="M124" s="58"/>
      <x:c r="N124" s="58"/>
      <x:c r="O124" s="58"/>
      <x:c r="P124" s="58"/>
      <x:c r="Q124" s="58"/>
      <x:c r="R124" s="127" t="str">
        <x:f>IF(D124="","",IF(COUNTIFS('KONTAKTE'!$A$7:$A$306,A124,'KONTAKTE'!$B$7:$B$306,D124)&lt;&gt;1,"",IFERROR(INDEX('KONTAKTE'!$AD$7:$AD$306,SUMIFS('KONTAKTE'!$AF$7:$AF$306,'KONTAKTE'!$A$7:$A$306,A124,'KONTAKTE'!$B$7:$B$306,D124)),"")))</x:f>
      </x:c>
      <x:c r="S124" s="123" t="str">
        <x:f>IF(D124="","",IF(COUNTIFS('KONTAKTE'!$A$7:$A$306,A124,'KONTAKTE'!$B$7:$B$306,D124)&lt;&gt;1,"",IFERROR(INDEX('KONTAKTE'!$Z$7:$Z$306,SUMIFS('KONTAKTE'!$AF$7:$AF$306,'KONTAKTE'!$A$7:$A$306,A124,'KONTAKTE'!$B$7:$B$306,D124)),"")))</x:f>
      </x:c>
      <x:c r="T124" s="123" t="str">
        <x:f>IF(D124="","",IF(COUNTIFS('KONTAKTE'!$A$7:$A$306,A124,'KONTAKTE'!$B$7:$B$306,D124)&lt;&gt;1,"",IFERROR(INDEX('KONTAKTE'!$AA$7:$AA$306,SUMIFS('KONTAKTE'!$AF$7:$AF$306,'KONTAKTE'!$A$7:$A$306,A124,'KONTAKTE'!$B$7:$B$306,D124)),"")))</x:f>
      </x:c>
      <x:c r="U124" s="131" t="str">
        <x:f>IF(OR(D124="",F124="",Y124=""),"",IFERROR(INT(F124-Y124),""))</x:f>
      </x:c>
      <x:c r="V124" s="123" t="str">
        <x:f>IF(C124="","",IF(COUNTIFS('KONTAKTE'!$A$7:$A$306,A124,'KONTAKTE'!$B$7:$B$306,D124)=0,"Lead-ID fehlt",IF(COUNTIFS('KONTAKTE'!$A$7:$A$306,A124,'KONTAKTE'!$B$7:$B$306,D124)&gt;1,"Lead-ID doppelt",IF(AND(G124="customer_won",E124=""),"Deal-ID fehlt",IF(AND(B124="Ja",G124="qualified_lead",D124&lt;&gt;"",COUNTIFS($A$7:$A$406,A124,$B$7:$B$406,"Ja",$D$7:$D$406,D124,$G$7:$G$406,"qualified_lead")&gt;1),"Duplikat prüfen",IF(AND(B124="Ja",G124="customer_won",E124&lt;&gt;"",COUNTIFS($A$7:$A$406,A124,$B$7:$B$406,"Ja",$E$7:$E$406,E124,$G$7:$G$406,"customer_won")&gt;1),"Duplikat prüfen",IF(U124&lt;0,"Datum prüfen",IF(AND(OR(G124="customer_won",G124="revenue_recorded"),OR(J124="",K124="Nicht zutreffend")),"Wert prüfen",IF(AND(G124="customer_lost",COUNTIFS($A$7:$A$406,A124,$D$7:$D$406,D124,$G$7:$G$406,"qualified_lead",$F$7:$F$406,"&lt;="&amp;F124,$B$7:$B$406,"Ja")=0),"Qualifikation fehlt","Bereit")))))))))</x:f>
      </x:c>
      <x:c r="W124" s="123" t="n">
        <x:f>IF(AND(B124="Ja",G124="qualified_lead",D124&lt;&gt;""),IF(COUNTIFS($A$7:A124,A124,$B$7:B124,"Ja",$D$7:D124,D124,$G$7:G124,"qualified_lead")=1,1,0),0)</x:f>
        <x:v>0</x:v>
      </x:c>
      <x:c r="X124" s="123" t="n">
        <x:f>IF(AND(B124="Ja",G124="customer_won",E124&lt;&gt;""),IF(COUNTIFS($A$7:A124,A124,$B$7:B124,"Ja",$E$7:E124,E124,$G$7:G124,"customer_won")=1,1,0),0)</x:f>
        <x:v>0</x:v>
      </x:c>
      <x:c r="Y124" s="133" t="str">
        <x:f>IF(D124="","",IF(COUNTIFS('KONTAKTE'!$A$7:$A$306,A124,'KONTAKTE'!$B$7:$B$306,D124)&lt;&gt;1,"",IFERROR(INDEX('KONTAKTE'!$F$7:$F$306,SUMIFS('KONTAKTE'!$AF$7:$AF$306,'KONTAKTE'!$A$7:$A$306,A124,'KONTAKTE'!$B$7:$B$306,D124)),"")))</x:f>
      </x:c>
    </x:row>
    <x:row r="125" ht="22.5" customHeight="1">
      <x:c r="A125" s="61" t="str">
        <x:v>Eigene Daten</x:v>
      </x:c>
      <x:c r="B125" s="61" t="str">
        <x:v>Ja</x:v>
      </x:c>
      <x:c r="C125" s="58"/>
      <x:c r="D125" s="58"/>
      <x:c r="E125" s="58"/>
      <x:c r="F125" s="125"/>
      <x:c r="G125" s="58"/>
      <x:c r="H125" s="58"/>
      <x:c r="I125" s="58"/>
      <x:c r="J125" s="129"/>
      <x:c r="K125" s="58"/>
      <x:c r="L125" s="58"/>
      <x:c r="M125" s="58"/>
      <x:c r="N125" s="58"/>
      <x:c r="O125" s="58"/>
      <x:c r="P125" s="58"/>
      <x:c r="Q125" s="58"/>
      <x:c r="R125" s="127" t="str">
        <x:f>IF(D125="","",IF(COUNTIFS('KONTAKTE'!$A$7:$A$306,A125,'KONTAKTE'!$B$7:$B$306,D125)&lt;&gt;1,"",IFERROR(INDEX('KONTAKTE'!$AD$7:$AD$306,SUMIFS('KONTAKTE'!$AF$7:$AF$306,'KONTAKTE'!$A$7:$A$306,A125,'KONTAKTE'!$B$7:$B$306,D125)),"")))</x:f>
      </x:c>
      <x:c r="S125" s="123" t="str">
        <x:f>IF(D125="","",IF(COUNTIFS('KONTAKTE'!$A$7:$A$306,A125,'KONTAKTE'!$B$7:$B$306,D125)&lt;&gt;1,"",IFERROR(INDEX('KONTAKTE'!$Z$7:$Z$306,SUMIFS('KONTAKTE'!$AF$7:$AF$306,'KONTAKTE'!$A$7:$A$306,A125,'KONTAKTE'!$B$7:$B$306,D125)),"")))</x:f>
      </x:c>
      <x:c r="T125" s="123" t="str">
        <x:f>IF(D125="","",IF(COUNTIFS('KONTAKTE'!$A$7:$A$306,A125,'KONTAKTE'!$B$7:$B$306,D125)&lt;&gt;1,"",IFERROR(INDEX('KONTAKTE'!$AA$7:$AA$306,SUMIFS('KONTAKTE'!$AF$7:$AF$306,'KONTAKTE'!$A$7:$A$306,A125,'KONTAKTE'!$B$7:$B$306,D125)),"")))</x:f>
      </x:c>
      <x:c r="U125" s="131" t="str">
        <x:f>IF(OR(D125="",F125="",Y125=""),"",IFERROR(INT(F125-Y125),""))</x:f>
      </x:c>
      <x:c r="V125" s="123" t="str">
        <x:f>IF(C125="","",IF(COUNTIFS('KONTAKTE'!$A$7:$A$306,A125,'KONTAKTE'!$B$7:$B$306,D125)=0,"Lead-ID fehlt",IF(COUNTIFS('KONTAKTE'!$A$7:$A$306,A125,'KONTAKTE'!$B$7:$B$306,D125)&gt;1,"Lead-ID doppelt",IF(AND(G125="customer_won",E125=""),"Deal-ID fehlt",IF(AND(B125="Ja",G125="qualified_lead",D125&lt;&gt;"",COUNTIFS($A$7:$A$406,A125,$B$7:$B$406,"Ja",$D$7:$D$406,D125,$G$7:$G$406,"qualified_lead")&gt;1),"Duplikat prüfen",IF(AND(B125="Ja",G125="customer_won",E125&lt;&gt;"",COUNTIFS($A$7:$A$406,A125,$B$7:$B$406,"Ja",$E$7:$E$406,E125,$G$7:$G$406,"customer_won")&gt;1),"Duplikat prüfen",IF(U125&lt;0,"Datum prüfen",IF(AND(OR(G125="customer_won",G125="revenue_recorded"),OR(J125="",K125="Nicht zutreffend")),"Wert prüfen",IF(AND(G125="customer_lost",COUNTIFS($A$7:$A$406,A125,$D$7:$D$406,D125,$G$7:$G$406,"qualified_lead",$F$7:$F$406,"&lt;="&amp;F125,$B$7:$B$406,"Ja")=0),"Qualifikation fehlt","Bereit")))))))))</x:f>
      </x:c>
      <x:c r="W125" s="123" t="n">
        <x:f>IF(AND(B125="Ja",G125="qualified_lead",D125&lt;&gt;""),IF(COUNTIFS($A$7:A125,A125,$B$7:B125,"Ja",$D$7:D125,D125,$G$7:G125,"qualified_lead")=1,1,0),0)</x:f>
        <x:v>0</x:v>
      </x:c>
      <x:c r="X125" s="123" t="n">
        <x:f>IF(AND(B125="Ja",G125="customer_won",E125&lt;&gt;""),IF(COUNTIFS($A$7:A125,A125,$B$7:B125,"Ja",$E$7:E125,E125,$G$7:G125,"customer_won")=1,1,0),0)</x:f>
        <x:v>0</x:v>
      </x:c>
      <x:c r="Y125" s="133" t="str">
        <x:f>IF(D125="","",IF(COUNTIFS('KONTAKTE'!$A$7:$A$306,A125,'KONTAKTE'!$B$7:$B$306,D125)&lt;&gt;1,"",IFERROR(INDEX('KONTAKTE'!$F$7:$F$306,SUMIFS('KONTAKTE'!$AF$7:$AF$306,'KONTAKTE'!$A$7:$A$306,A125,'KONTAKTE'!$B$7:$B$306,D125)),"")))</x:f>
      </x:c>
    </x:row>
    <x:row r="126" ht="22.5" customHeight="1">
      <x:c r="A126" s="61" t="str">
        <x:v>Eigene Daten</x:v>
      </x:c>
      <x:c r="B126" s="61" t="str">
        <x:v>Ja</x:v>
      </x:c>
      <x:c r="C126" s="58"/>
      <x:c r="D126" s="58"/>
      <x:c r="E126" s="58"/>
      <x:c r="F126" s="125"/>
      <x:c r="G126" s="58"/>
      <x:c r="H126" s="58"/>
      <x:c r="I126" s="58"/>
      <x:c r="J126" s="129"/>
      <x:c r="K126" s="58"/>
      <x:c r="L126" s="58"/>
      <x:c r="M126" s="58"/>
      <x:c r="N126" s="58"/>
      <x:c r="O126" s="58"/>
      <x:c r="P126" s="58"/>
      <x:c r="Q126" s="58"/>
      <x:c r="R126" s="127" t="str">
        <x:f>IF(D126="","",IF(COUNTIFS('KONTAKTE'!$A$7:$A$306,A126,'KONTAKTE'!$B$7:$B$306,D126)&lt;&gt;1,"",IFERROR(INDEX('KONTAKTE'!$AD$7:$AD$306,SUMIFS('KONTAKTE'!$AF$7:$AF$306,'KONTAKTE'!$A$7:$A$306,A126,'KONTAKTE'!$B$7:$B$306,D126)),"")))</x:f>
      </x:c>
      <x:c r="S126" s="123" t="str">
        <x:f>IF(D126="","",IF(COUNTIFS('KONTAKTE'!$A$7:$A$306,A126,'KONTAKTE'!$B$7:$B$306,D126)&lt;&gt;1,"",IFERROR(INDEX('KONTAKTE'!$Z$7:$Z$306,SUMIFS('KONTAKTE'!$AF$7:$AF$306,'KONTAKTE'!$A$7:$A$306,A126,'KONTAKTE'!$B$7:$B$306,D126)),"")))</x:f>
      </x:c>
      <x:c r="T126" s="123" t="str">
        <x:f>IF(D126="","",IF(COUNTIFS('KONTAKTE'!$A$7:$A$306,A126,'KONTAKTE'!$B$7:$B$306,D126)&lt;&gt;1,"",IFERROR(INDEX('KONTAKTE'!$AA$7:$AA$306,SUMIFS('KONTAKTE'!$AF$7:$AF$306,'KONTAKTE'!$A$7:$A$306,A126,'KONTAKTE'!$B$7:$B$306,D126)),"")))</x:f>
      </x:c>
      <x:c r="U126" s="131" t="str">
        <x:f>IF(OR(D126="",F126="",Y126=""),"",IFERROR(INT(F126-Y126),""))</x:f>
      </x:c>
      <x:c r="V126" s="123" t="str">
        <x:f>IF(C126="","",IF(COUNTIFS('KONTAKTE'!$A$7:$A$306,A126,'KONTAKTE'!$B$7:$B$306,D126)=0,"Lead-ID fehlt",IF(COUNTIFS('KONTAKTE'!$A$7:$A$306,A126,'KONTAKTE'!$B$7:$B$306,D126)&gt;1,"Lead-ID doppelt",IF(AND(G126="customer_won",E126=""),"Deal-ID fehlt",IF(AND(B126="Ja",G126="qualified_lead",D126&lt;&gt;"",COUNTIFS($A$7:$A$406,A126,$B$7:$B$406,"Ja",$D$7:$D$406,D126,$G$7:$G$406,"qualified_lead")&gt;1),"Duplikat prüfen",IF(AND(B126="Ja",G126="customer_won",E126&lt;&gt;"",COUNTIFS($A$7:$A$406,A126,$B$7:$B$406,"Ja",$E$7:$E$406,E126,$G$7:$G$406,"customer_won")&gt;1),"Duplikat prüfen",IF(U126&lt;0,"Datum prüfen",IF(AND(OR(G126="customer_won",G126="revenue_recorded"),OR(J126="",K126="Nicht zutreffend")),"Wert prüfen",IF(AND(G126="customer_lost",COUNTIFS($A$7:$A$406,A126,$D$7:$D$406,D126,$G$7:$G$406,"qualified_lead",$F$7:$F$406,"&lt;="&amp;F126,$B$7:$B$406,"Ja")=0),"Qualifikation fehlt","Bereit")))))))))</x:f>
      </x:c>
      <x:c r="W126" s="123" t="n">
        <x:f>IF(AND(B126="Ja",G126="qualified_lead",D126&lt;&gt;""),IF(COUNTIFS($A$7:A126,A126,$B$7:B126,"Ja",$D$7:D126,D126,$G$7:G126,"qualified_lead")=1,1,0),0)</x:f>
        <x:v>0</x:v>
      </x:c>
      <x:c r="X126" s="123" t="n">
        <x:f>IF(AND(B126="Ja",G126="customer_won",E126&lt;&gt;""),IF(COUNTIFS($A$7:A126,A126,$B$7:B126,"Ja",$E$7:E126,E126,$G$7:G126,"customer_won")=1,1,0),0)</x:f>
        <x:v>0</x:v>
      </x:c>
      <x:c r="Y126" s="133" t="str">
        <x:f>IF(D126="","",IF(COUNTIFS('KONTAKTE'!$A$7:$A$306,A126,'KONTAKTE'!$B$7:$B$306,D126)&lt;&gt;1,"",IFERROR(INDEX('KONTAKTE'!$F$7:$F$306,SUMIFS('KONTAKTE'!$AF$7:$AF$306,'KONTAKTE'!$A$7:$A$306,A126,'KONTAKTE'!$B$7:$B$306,D126)),"")))</x:f>
      </x:c>
    </x:row>
    <x:row r="127" ht="22.5" customHeight="1">
      <x:c r="A127" s="61" t="str">
        <x:v>Eigene Daten</x:v>
      </x:c>
      <x:c r="B127" s="61" t="str">
        <x:v>Ja</x:v>
      </x:c>
      <x:c r="C127" s="58"/>
      <x:c r="D127" s="58"/>
      <x:c r="E127" s="58"/>
      <x:c r="F127" s="125"/>
      <x:c r="G127" s="58"/>
      <x:c r="H127" s="58"/>
      <x:c r="I127" s="58"/>
      <x:c r="J127" s="129"/>
      <x:c r="K127" s="58"/>
      <x:c r="L127" s="58"/>
      <x:c r="M127" s="58"/>
      <x:c r="N127" s="58"/>
      <x:c r="O127" s="58"/>
      <x:c r="P127" s="58"/>
      <x:c r="Q127" s="58"/>
      <x:c r="R127" s="127" t="str">
        <x:f>IF(D127="","",IF(COUNTIFS('KONTAKTE'!$A$7:$A$306,A127,'KONTAKTE'!$B$7:$B$306,D127)&lt;&gt;1,"",IFERROR(INDEX('KONTAKTE'!$AD$7:$AD$306,SUMIFS('KONTAKTE'!$AF$7:$AF$306,'KONTAKTE'!$A$7:$A$306,A127,'KONTAKTE'!$B$7:$B$306,D127)),"")))</x:f>
      </x:c>
      <x:c r="S127" s="123" t="str">
        <x:f>IF(D127="","",IF(COUNTIFS('KONTAKTE'!$A$7:$A$306,A127,'KONTAKTE'!$B$7:$B$306,D127)&lt;&gt;1,"",IFERROR(INDEX('KONTAKTE'!$Z$7:$Z$306,SUMIFS('KONTAKTE'!$AF$7:$AF$306,'KONTAKTE'!$A$7:$A$306,A127,'KONTAKTE'!$B$7:$B$306,D127)),"")))</x:f>
      </x:c>
      <x:c r="T127" s="123" t="str">
        <x:f>IF(D127="","",IF(COUNTIFS('KONTAKTE'!$A$7:$A$306,A127,'KONTAKTE'!$B$7:$B$306,D127)&lt;&gt;1,"",IFERROR(INDEX('KONTAKTE'!$AA$7:$AA$306,SUMIFS('KONTAKTE'!$AF$7:$AF$306,'KONTAKTE'!$A$7:$A$306,A127,'KONTAKTE'!$B$7:$B$306,D127)),"")))</x:f>
      </x:c>
      <x:c r="U127" s="131" t="str">
        <x:f>IF(OR(D127="",F127="",Y127=""),"",IFERROR(INT(F127-Y127),""))</x:f>
      </x:c>
      <x:c r="V127" s="123" t="str">
        <x:f>IF(C127="","",IF(COUNTIFS('KONTAKTE'!$A$7:$A$306,A127,'KONTAKTE'!$B$7:$B$306,D127)=0,"Lead-ID fehlt",IF(COUNTIFS('KONTAKTE'!$A$7:$A$306,A127,'KONTAKTE'!$B$7:$B$306,D127)&gt;1,"Lead-ID doppelt",IF(AND(G127="customer_won",E127=""),"Deal-ID fehlt",IF(AND(B127="Ja",G127="qualified_lead",D127&lt;&gt;"",COUNTIFS($A$7:$A$406,A127,$B$7:$B$406,"Ja",$D$7:$D$406,D127,$G$7:$G$406,"qualified_lead")&gt;1),"Duplikat prüfen",IF(AND(B127="Ja",G127="customer_won",E127&lt;&gt;"",COUNTIFS($A$7:$A$406,A127,$B$7:$B$406,"Ja",$E$7:$E$406,E127,$G$7:$G$406,"customer_won")&gt;1),"Duplikat prüfen",IF(U127&lt;0,"Datum prüfen",IF(AND(OR(G127="customer_won",G127="revenue_recorded"),OR(J127="",K127="Nicht zutreffend")),"Wert prüfen",IF(AND(G127="customer_lost",COUNTIFS($A$7:$A$406,A127,$D$7:$D$406,D127,$G$7:$G$406,"qualified_lead",$F$7:$F$406,"&lt;="&amp;F127,$B$7:$B$406,"Ja")=0),"Qualifikation fehlt","Bereit")))))))))</x:f>
      </x:c>
      <x:c r="W127" s="123" t="n">
        <x:f>IF(AND(B127="Ja",G127="qualified_lead",D127&lt;&gt;""),IF(COUNTIFS($A$7:A127,A127,$B$7:B127,"Ja",$D$7:D127,D127,$G$7:G127,"qualified_lead")=1,1,0),0)</x:f>
        <x:v>0</x:v>
      </x:c>
      <x:c r="X127" s="123" t="n">
        <x:f>IF(AND(B127="Ja",G127="customer_won",E127&lt;&gt;""),IF(COUNTIFS($A$7:A127,A127,$B$7:B127,"Ja",$E$7:E127,E127,$G$7:G127,"customer_won")=1,1,0),0)</x:f>
        <x:v>0</x:v>
      </x:c>
      <x:c r="Y127" s="133" t="str">
        <x:f>IF(D127="","",IF(COUNTIFS('KONTAKTE'!$A$7:$A$306,A127,'KONTAKTE'!$B$7:$B$306,D127)&lt;&gt;1,"",IFERROR(INDEX('KONTAKTE'!$F$7:$F$306,SUMIFS('KONTAKTE'!$AF$7:$AF$306,'KONTAKTE'!$A$7:$A$306,A127,'KONTAKTE'!$B$7:$B$306,D127)),"")))</x:f>
      </x:c>
    </x:row>
    <x:row r="128" ht="22.5" customHeight="1">
      <x:c r="A128" s="61" t="str">
        <x:v>Eigene Daten</x:v>
      </x:c>
      <x:c r="B128" s="61" t="str">
        <x:v>Ja</x:v>
      </x:c>
      <x:c r="C128" s="58"/>
      <x:c r="D128" s="58"/>
      <x:c r="E128" s="58"/>
      <x:c r="F128" s="125"/>
      <x:c r="G128" s="58"/>
      <x:c r="H128" s="58"/>
      <x:c r="I128" s="58"/>
      <x:c r="J128" s="129"/>
      <x:c r="K128" s="58"/>
      <x:c r="L128" s="58"/>
      <x:c r="M128" s="58"/>
      <x:c r="N128" s="58"/>
      <x:c r="O128" s="58"/>
      <x:c r="P128" s="58"/>
      <x:c r="Q128" s="58"/>
      <x:c r="R128" s="127" t="str">
        <x:f>IF(D128="","",IF(COUNTIFS('KONTAKTE'!$A$7:$A$306,A128,'KONTAKTE'!$B$7:$B$306,D128)&lt;&gt;1,"",IFERROR(INDEX('KONTAKTE'!$AD$7:$AD$306,SUMIFS('KONTAKTE'!$AF$7:$AF$306,'KONTAKTE'!$A$7:$A$306,A128,'KONTAKTE'!$B$7:$B$306,D128)),"")))</x:f>
      </x:c>
      <x:c r="S128" s="123" t="str">
        <x:f>IF(D128="","",IF(COUNTIFS('KONTAKTE'!$A$7:$A$306,A128,'KONTAKTE'!$B$7:$B$306,D128)&lt;&gt;1,"",IFERROR(INDEX('KONTAKTE'!$Z$7:$Z$306,SUMIFS('KONTAKTE'!$AF$7:$AF$306,'KONTAKTE'!$A$7:$A$306,A128,'KONTAKTE'!$B$7:$B$306,D128)),"")))</x:f>
      </x:c>
      <x:c r="T128" s="123" t="str">
        <x:f>IF(D128="","",IF(COUNTIFS('KONTAKTE'!$A$7:$A$306,A128,'KONTAKTE'!$B$7:$B$306,D128)&lt;&gt;1,"",IFERROR(INDEX('KONTAKTE'!$AA$7:$AA$306,SUMIFS('KONTAKTE'!$AF$7:$AF$306,'KONTAKTE'!$A$7:$A$306,A128,'KONTAKTE'!$B$7:$B$306,D128)),"")))</x:f>
      </x:c>
      <x:c r="U128" s="131" t="str">
        <x:f>IF(OR(D128="",F128="",Y128=""),"",IFERROR(INT(F128-Y128),""))</x:f>
      </x:c>
      <x:c r="V128" s="123" t="str">
        <x:f>IF(C128="","",IF(COUNTIFS('KONTAKTE'!$A$7:$A$306,A128,'KONTAKTE'!$B$7:$B$306,D128)=0,"Lead-ID fehlt",IF(COUNTIFS('KONTAKTE'!$A$7:$A$306,A128,'KONTAKTE'!$B$7:$B$306,D128)&gt;1,"Lead-ID doppelt",IF(AND(G128="customer_won",E128=""),"Deal-ID fehlt",IF(AND(B128="Ja",G128="qualified_lead",D128&lt;&gt;"",COUNTIFS($A$7:$A$406,A128,$B$7:$B$406,"Ja",$D$7:$D$406,D128,$G$7:$G$406,"qualified_lead")&gt;1),"Duplikat prüfen",IF(AND(B128="Ja",G128="customer_won",E128&lt;&gt;"",COUNTIFS($A$7:$A$406,A128,$B$7:$B$406,"Ja",$E$7:$E$406,E128,$G$7:$G$406,"customer_won")&gt;1),"Duplikat prüfen",IF(U128&lt;0,"Datum prüfen",IF(AND(OR(G128="customer_won",G128="revenue_recorded"),OR(J128="",K128="Nicht zutreffend")),"Wert prüfen",IF(AND(G128="customer_lost",COUNTIFS($A$7:$A$406,A128,$D$7:$D$406,D128,$G$7:$G$406,"qualified_lead",$F$7:$F$406,"&lt;="&amp;F128,$B$7:$B$406,"Ja")=0),"Qualifikation fehlt","Bereit")))))))))</x:f>
      </x:c>
      <x:c r="W128" s="123" t="n">
        <x:f>IF(AND(B128="Ja",G128="qualified_lead",D128&lt;&gt;""),IF(COUNTIFS($A$7:A128,A128,$B$7:B128,"Ja",$D$7:D128,D128,$G$7:G128,"qualified_lead")=1,1,0),0)</x:f>
        <x:v>0</x:v>
      </x:c>
      <x:c r="X128" s="123" t="n">
        <x:f>IF(AND(B128="Ja",G128="customer_won",E128&lt;&gt;""),IF(COUNTIFS($A$7:A128,A128,$B$7:B128,"Ja",$E$7:E128,E128,$G$7:G128,"customer_won")=1,1,0),0)</x:f>
        <x:v>0</x:v>
      </x:c>
      <x:c r="Y128" s="133" t="str">
        <x:f>IF(D128="","",IF(COUNTIFS('KONTAKTE'!$A$7:$A$306,A128,'KONTAKTE'!$B$7:$B$306,D128)&lt;&gt;1,"",IFERROR(INDEX('KONTAKTE'!$F$7:$F$306,SUMIFS('KONTAKTE'!$AF$7:$AF$306,'KONTAKTE'!$A$7:$A$306,A128,'KONTAKTE'!$B$7:$B$306,D128)),"")))</x:f>
      </x:c>
    </x:row>
    <x:row r="129" ht="22.5" customHeight="1">
      <x:c r="A129" s="61" t="str">
        <x:v>Eigene Daten</x:v>
      </x:c>
      <x:c r="B129" s="61" t="str">
        <x:v>Ja</x:v>
      </x:c>
      <x:c r="C129" s="58"/>
      <x:c r="D129" s="58"/>
      <x:c r="E129" s="58"/>
      <x:c r="F129" s="125"/>
      <x:c r="G129" s="58"/>
      <x:c r="H129" s="58"/>
      <x:c r="I129" s="58"/>
      <x:c r="J129" s="129"/>
      <x:c r="K129" s="58"/>
      <x:c r="L129" s="58"/>
      <x:c r="M129" s="58"/>
      <x:c r="N129" s="58"/>
      <x:c r="O129" s="58"/>
      <x:c r="P129" s="58"/>
      <x:c r="Q129" s="58"/>
      <x:c r="R129" s="127" t="str">
        <x:f>IF(D129="","",IF(COUNTIFS('KONTAKTE'!$A$7:$A$306,A129,'KONTAKTE'!$B$7:$B$306,D129)&lt;&gt;1,"",IFERROR(INDEX('KONTAKTE'!$AD$7:$AD$306,SUMIFS('KONTAKTE'!$AF$7:$AF$306,'KONTAKTE'!$A$7:$A$306,A129,'KONTAKTE'!$B$7:$B$306,D129)),"")))</x:f>
      </x:c>
      <x:c r="S129" s="123" t="str">
        <x:f>IF(D129="","",IF(COUNTIFS('KONTAKTE'!$A$7:$A$306,A129,'KONTAKTE'!$B$7:$B$306,D129)&lt;&gt;1,"",IFERROR(INDEX('KONTAKTE'!$Z$7:$Z$306,SUMIFS('KONTAKTE'!$AF$7:$AF$306,'KONTAKTE'!$A$7:$A$306,A129,'KONTAKTE'!$B$7:$B$306,D129)),"")))</x:f>
      </x:c>
      <x:c r="T129" s="123" t="str">
        <x:f>IF(D129="","",IF(COUNTIFS('KONTAKTE'!$A$7:$A$306,A129,'KONTAKTE'!$B$7:$B$306,D129)&lt;&gt;1,"",IFERROR(INDEX('KONTAKTE'!$AA$7:$AA$306,SUMIFS('KONTAKTE'!$AF$7:$AF$306,'KONTAKTE'!$A$7:$A$306,A129,'KONTAKTE'!$B$7:$B$306,D129)),"")))</x:f>
      </x:c>
      <x:c r="U129" s="131" t="str">
        <x:f>IF(OR(D129="",F129="",Y129=""),"",IFERROR(INT(F129-Y129),""))</x:f>
      </x:c>
      <x:c r="V129" s="123" t="str">
        <x:f>IF(C129="","",IF(COUNTIFS('KONTAKTE'!$A$7:$A$306,A129,'KONTAKTE'!$B$7:$B$306,D129)=0,"Lead-ID fehlt",IF(COUNTIFS('KONTAKTE'!$A$7:$A$306,A129,'KONTAKTE'!$B$7:$B$306,D129)&gt;1,"Lead-ID doppelt",IF(AND(G129="customer_won",E129=""),"Deal-ID fehlt",IF(AND(B129="Ja",G129="qualified_lead",D129&lt;&gt;"",COUNTIFS($A$7:$A$406,A129,$B$7:$B$406,"Ja",$D$7:$D$406,D129,$G$7:$G$406,"qualified_lead")&gt;1),"Duplikat prüfen",IF(AND(B129="Ja",G129="customer_won",E129&lt;&gt;"",COUNTIFS($A$7:$A$406,A129,$B$7:$B$406,"Ja",$E$7:$E$406,E129,$G$7:$G$406,"customer_won")&gt;1),"Duplikat prüfen",IF(U129&lt;0,"Datum prüfen",IF(AND(OR(G129="customer_won",G129="revenue_recorded"),OR(J129="",K129="Nicht zutreffend")),"Wert prüfen",IF(AND(G129="customer_lost",COUNTIFS($A$7:$A$406,A129,$D$7:$D$406,D129,$G$7:$G$406,"qualified_lead",$F$7:$F$406,"&lt;="&amp;F129,$B$7:$B$406,"Ja")=0),"Qualifikation fehlt","Bereit")))))))))</x:f>
      </x:c>
      <x:c r="W129" s="123" t="n">
        <x:f>IF(AND(B129="Ja",G129="qualified_lead",D129&lt;&gt;""),IF(COUNTIFS($A$7:A129,A129,$B$7:B129,"Ja",$D$7:D129,D129,$G$7:G129,"qualified_lead")=1,1,0),0)</x:f>
        <x:v>0</x:v>
      </x:c>
      <x:c r="X129" s="123" t="n">
        <x:f>IF(AND(B129="Ja",G129="customer_won",E129&lt;&gt;""),IF(COUNTIFS($A$7:A129,A129,$B$7:B129,"Ja",$E$7:E129,E129,$G$7:G129,"customer_won")=1,1,0),0)</x:f>
        <x:v>0</x:v>
      </x:c>
      <x:c r="Y129" s="133" t="str">
        <x:f>IF(D129="","",IF(COUNTIFS('KONTAKTE'!$A$7:$A$306,A129,'KONTAKTE'!$B$7:$B$306,D129)&lt;&gt;1,"",IFERROR(INDEX('KONTAKTE'!$F$7:$F$306,SUMIFS('KONTAKTE'!$AF$7:$AF$306,'KONTAKTE'!$A$7:$A$306,A129,'KONTAKTE'!$B$7:$B$306,D129)),"")))</x:f>
      </x:c>
    </x:row>
    <x:row r="130" ht="22.5" customHeight="1">
      <x:c r="A130" s="61" t="str">
        <x:v>Eigene Daten</x:v>
      </x:c>
      <x:c r="B130" s="61" t="str">
        <x:v>Ja</x:v>
      </x:c>
      <x:c r="C130" s="58"/>
      <x:c r="D130" s="58"/>
      <x:c r="E130" s="58"/>
      <x:c r="F130" s="125"/>
      <x:c r="G130" s="58"/>
      <x:c r="H130" s="58"/>
      <x:c r="I130" s="58"/>
      <x:c r="J130" s="129"/>
      <x:c r="K130" s="58"/>
      <x:c r="L130" s="58"/>
      <x:c r="M130" s="58"/>
      <x:c r="N130" s="58"/>
      <x:c r="O130" s="58"/>
      <x:c r="P130" s="58"/>
      <x:c r="Q130" s="58"/>
      <x:c r="R130" s="127" t="str">
        <x:f>IF(D130="","",IF(COUNTIFS('KONTAKTE'!$A$7:$A$306,A130,'KONTAKTE'!$B$7:$B$306,D130)&lt;&gt;1,"",IFERROR(INDEX('KONTAKTE'!$AD$7:$AD$306,SUMIFS('KONTAKTE'!$AF$7:$AF$306,'KONTAKTE'!$A$7:$A$306,A130,'KONTAKTE'!$B$7:$B$306,D130)),"")))</x:f>
      </x:c>
      <x:c r="S130" s="123" t="str">
        <x:f>IF(D130="","",IF(COUNTIFS('KONTAKTE'!$A$7:$A$306,A130,'KONTAKTE'!$B$7:$B$306,D130)&lt;&gt;1,"",IFERROR(INDEX('KONTAKTE'!$Z$7:$Z$306,SUMIFS('KONTAKTE'!$AF$7:$AF$306,'KONTAKTE'!$A$7:$A$306,A130,'KONTAKTE'!$B$7:$B$306,D130)),"")))</x:f>
      </x:c>
      <x:c r="T130" s="123" t="str">
        <x:f>IF(D130="","",IF(COUNTIFS('KONTAKTE'!$A$7:$A$306,A130,'KONTAKTE'!$B$7:$B$306,D130)&lt;&gt;1,"",IFERROR(INDEX('KONTAKTE'!$AA$7:$AA$306,SUMIFS('KONTAKTE'!$AF$7:$AF$306,'KONTAKTE'!$A$7:$A$306,A130,'KONTAKTE'!$B$7:$B$306,D130)),"")))</x:f>
      </x:c>
      <x:c r="U130" s="131" t="str">
        <x:f>IF(OR(D130="",F130="",Y130=""),"",IFERROR(INT(F130-Y130),""))</x:f>
      </x:c>
      <x:c r="V130" s="123" t="str">
        <x:f>IF(C130="","",IF(COUNTIFS('KONTAKTE'!$A$7:$A$306,A130,'KONTAKTE'!$B$7:$B$306,D130)=0,"Lead-ID fehlt",IF(COUNTIFS('KONTAKTE'!$A$7:$A$306,A130,'KONTAKTE'!$B$7:$B$306,D130)&gt;1,"Lead-ID doppelt",IF(AND(G130="customer_won",E130=""),"Deal-ID fehlt",IF(AND(B130="Ja",G130="qualified_lead",D130&lt;&gt;"",COUNTIFS($A$7:$A$406,A130,$B$7:$B$406,"Ja",$D$7:$D$406,D130,$G$7:$G$406,"qualified_lead")&gt;1),"Duplikat prüfen",IF(AND(B130="Ja",G130="customer_won",E130&lt;&gt;"",COUNTIFS($A$7:$A$406,A130,$B$7:$B$406,"Ja",$E$7:$E$406,E130,$G$7:$G$406,"customer_won")&gt;1),"Duplikat prüfen",IF(U130&lt;0,"Datum prüfen",IF(AND(OR(G130="customer_won",G130="revenue_recorded"),OR(J130="",K130="Nicht zutreffend")),"Wert prüfen",IF(AND(G130="customer_lost",COUNTIFS($A$7:$A$406,A130,$D$7:$D$406,D130,$G$7:$G$406,"qualified_lead",$F$7:$F$406,"&lt;="&amp;F130,$B$7:$B$406,"Ja")=0),"Qualifikation fehlt","Bereit")))))))))</x:f>
      </x:c>
      <x:c r="W130" s="123" t="n">
        <x:f>IF(AND(B130="Ja",G130="qualified_lead",D130&lt;&gt;""),IF(COUNTIFS($A$7:A130,A130,$B$7:B130,"Ja",$D$7:D130,D130,$G$7:G130,"qualified_lead")=1,1,0),0)</x:f>
        <x:v>0</x:v>
      </x:c>
      <x:c r="X130" s="123" t="n">
        <x:f>IF(AND(B130="Ja",G130="customer_won",E130&lt;&gt;""),IF(COUNTIFS($A$7:A130,A130,$B$7:B130,"Ja",$E$7:E130,E130,$G$7:G130,"customer_won")=1,1,0),0)</x:f>
        <x:v>0</x:v>
      </x:c>
      <x:c r="Y130" s="133" t="str">
        <x:f>IF(D130="","",IF(COUNTIFS('KONTAKTE'!$A$7:$A$306,A130,'KONTAKTE'!$B$7:$B$306,D130)&lt;&gt;1,"",IFERROR(INDEX('KONTAKTE'!$F$7:$F$306,SUMIFS('KONTAKTE'!$AF$7:$AF$306,'KONTAKTE'!$A$7:$A$306,A130,'KONTAKTE'!$B$7:$B$306,D130)),"")))</x:f>
      </x:c>
    </x:row>
    <x:row r="131" ht="22.5" customHeight="1">
      <x:c r="A131" s="61" t="str">
        <x:v>Eigene Daten</x:v>
      </x:c>
      <x:c r="B131" s="61" t="str">
        <x:v>Ja</x:v>
      </x:c>
      <x:c r="C131" s="58"/>
      <x:c r="D131" s="58"/>
      <x:c r="E131" s="58"/>
      <x:c r="F131" s="125"/>
      <x:c r="G131" s="58"/>
      <x:c r="H131" s="58"/>
      <x:c r="I131" s="58"/>
      <x:c r="J131" s="129"/>
      <x:c r="K131" s="58"/>
      <x:c r="L131" s="58"/>
      <x:c r="M131" s="58"/>
      <x:c r="N131" s="58"/>
      <x:c r="O131" s="58"/>
      <x:c r="P131" s="58"/>
      <x:c r="Q131" s="58"/>
      <x:c r="R131" s="127" t="str">
        <x:f>IF(D131="","",IF(COUNTIFS('KONTAKTE'!$A$7:$A$306,A131,'KONTAKTE'!$B$7:$B$306,D131)&lt;&gt;1,"",IFERROR(INDEX('KONTAKTE'!$AD$7:$AD$306,SUMIFS('KONTAKTE'!$AF$7:$AF$306,'KONTAKTE'!$A$7:$A$306,A131,'KONTAKTE'!$B$7:$B$306,D131)),"")))</x:f>
      </x:c>
      <x:c r="S131" s="123" t="str">
        <x:f>IF(D131="","",IF(COUNTIFS('KONTAKTE'!$A$7:$A$306,A131,'KONTAKTE'!$B$7:$B$306,D131)&lt;&gt;1,"",IFERROR(INDEX('KONTAKTE'!$Z$7:$Z$306,SUMIFS('KONTAKTE'!$AF$7:$AF$306,'KONTAKTE'!$A$7:$A$306,A131,'KONTAKTE'!$B$7:$B$306,D131)),"")))</x:f>
      </x:c>
      <x:c r="T131" s="123" t="str">
        <x:f>IF(D131="","",IF(COUNTIFS('KONTAKTE'!$A$7:$A$306,A131,'KONTAKTE'!$B$7:$B$306,D131)&lt;&gt;1,"",IFERROR(INDEX('KONTAKTE'!$AA$7:$AA$306,SUMIFS('KONTAKTE'!$AF$7:$AF$306,'KONTAKTE'!$A$7:$A$306,A131,'KONTAKTE'!$B$7:$B$306,D131)),"")))</x:f>
      </x:c>
      <x:c r="U131" s="131" t="str">
        <x:f>IF(OR(D131="",F131="",Y131=""),"",IFERROR(INT(F131-Y131),""))</x:f>
      </x:c>
      <x:c r="V131" s="123" t="str">
        <x:f>IF(C131="","",IF(COUNTIFS('KONTAKTE'!$A$7:$A$306,A131,'KONTAKTE'!$B$7:$B$306,D131)=0,"Lead-ID fehlt",IF(COUNTIFS('KONTAKTE'!$A$7:$A$306,A131,'KONTAKTE'!$B$7:$B$306,D131)&gt;1,"Lead-ID doppelt",IF(AND(G131="customer_won",E131=""),"Deal-ID fehlt",IF(AND(B131="Ja",G131="qualified_lead",D131&lt;&gt;"",COUNTIFS($A$7:$A$406,A131,$B$7:$B$406,"Ja",$D$7:$D$406,D131,$G$7:$G$406,"qualified_lead")&gt;1),"Duplikat prüfen",IF(AND(B131="Ja",G131="customer_won",E131&lt;&gt;"",COUNTIFS($A$7:$A$406,A131,$B$7:$B$406,"Ja",$E$7:$E$406,E131,$G$7:$G$406,"customer_won")&gt;1),"Duplikat prüfen",IF(U131&lt;0,"Datum prüfen",IF(AND(OR(G131="customer_won",G131="revenue_recorded"),OR(J131="",K131="Nicht zutreffend")),"Wert prüfen",IF(AND(G131="customer_lost",COUNTIFS($A$7:$A$406,A131,$D$7:$D$406,D131,$G$7:$G$406,"qualified_lead",$F$7:$F$406,"&lt;="&amp;F131,$B$7:$B$406,"Ja")=0),"Qualifikation fehlt","Bereit")))))))))</x:f>
      </x:c>
      <x:c r="W131" s="123" t="n">
        <x:f>IF(AND(B131="Ja",G131="qualified_lead",D131&lt;&gt;""),IF(COUNTIFS($A$7:A131,A131,$B$7:B131,"Ja",$D$7:D131,D131,$G$7:G131,"qualified_lead")=1,1,0),0)</x:f>
        <x:v>0</x:v>
      </x:c>
      <x:c r="X131" s="123" t="n">
        <x:f>IF(AND(B131="Ja",G131="customer_won",E131&lt;&gt;""),IF(COUNTIFS($A$7:A131,A131,$B$7:B131,"Ja",$E$7:E131,E131,$G$7:G131,"customer_won")=1,1,0),0)</x:f>
        <x:v>0</x:v>
      </x:c>
      <x:c r="Y131" s="133" t="str">
        <x:f>IF(D131="","",IF(COUNTIFS('KONTAKTE'!$A$7:$A$306,A131,'KONTAKTE'!$B$7:$B$306,D131)&lt;&gt;1,"",IFERROR(INDEX('KONTAKTE'!$F$7:$F$306,SUMIFS('KONTAKTE'!$AF$7:$AF$306,'KONTAKTE'!$A$7:$A$306,A131,'KONTAKTE'!$B$7:$B$306,D131)),"")))</x:f>
      </x:c>
    </x:row>
    <x:row r="132" ht="22.5" customHeight="1">
      <x:c r="A132" s="61" t="str">
        <x:v>Eigene Daten</x:v>
      </x:c>
      <x:c r="B132" s="61" t="str">
        <x:v>Ja</x:v>
      </x:c>
      <x:c r="C132" s="58"/>
      <x:c r="D132" s="58"/>
      <x:c r="E132" s="58"/>
      <x:c r="F132" s="125"/>
      <x:c r="G132" s="58"/>
      <x:c r="H132" s="58"/>
      <x:c r="I132" s="58"/>
      <x:c r="J132" s="129"/>
      <x:c r="K132" s="58"/>
      <x:c r="L132" s="58"/>
      <x:c r="M132" s="58"/>
      <x:c r="N132" s="58"/>
      <x:c r="O132" s="58"/>
      <x:c r="P132" s="58"/>
      <x:c r="Q132" s="58"/>
      <x:c r="R132" s="127" t="str">
        <x:f>IF(D132="","",IF(COUNTIFS('KONTAKTE'!$A$7:$A$306,A132,'KONTAKTE'!$B$7:$B$306,D132)&lt;&gt;1,"",IFERROR(INDEX('KONTAKTE'!$AD$7:$AD$306,SUMIFS('KONTAKTE'!$AF$7:$AF$306,'KONTAKTE'!$A$7:$A$306,A132,'KONTAKTE'!$B$7:$B$306,D132)),"")))</x:f>
      </x:c>
      <x:c r="S132" s="123" t="str">
        <x:f>IF(D132="","",IF(COUNTIFS('KONTAKTE'!$A$7:$A$306,A132,'KONTAKTE'!$B$7:$B$306,D132)&lt;&gt;1,"",IFERROR(INDEX('KONTAKTE'!$Z$7:$Z$306,SUMIFS('KONTAKTE'!$AF$7:$AF$306,'KONTAKTE'!$A$7:$A$306,A132,'KONTAKTE'!$B$7:$B$306,D132)),"")))</x:f>
      </x:c>
      <x:c r="T132" s="123" t="str">
        <x:f>IF(D132="","",IF(COUNTIFS('KONTAKTE'!$A$7:$A$306,A132,'KONTAKTE'!$B$7:$B$306,D132)&lt;&gt;1,"",IFERROR(INDEX('KONTAKTE'!$AA$7:$AA$306,SUMIFS('KONTAKTE'!$AF$7:$AF$306,'KONTAKTE'!$A$7:$A$306,A132,'KONTAKTE'!$B$7:$B$306,D132)),"")))</x:f>
      </x:c>
      <x:c r="U132" s="131" t="str">
        <x:f>IF(OR(D132="",F132="",Y132=""),"",IFERROR(INT(F132-Y132),""))</x:f>
      </x:c>
      <x:c r="V132" s="123" t="str">
        <x:f>IF(C132="","",IF(COUNTIFS('KONTAKTE'!$A$7:$A$306,A132,'KONTAKTE'!$B$7:$B$306,D132)=0,"Lead-ID fehlt",IF(COUNTIFS('KONTAKTE'!$A$7:$A$306,A132,'KONTAKTE'!$B$7:$B$306,D132)&gt;1,"Lead-ID doppelt",IF(AND(G132="customer_won",E132=""),"Deal-ID fehlt",IF(AND(B132="Ja",G132="qualified_lead",D132&lt;&gt;"",COUNTIFS($A$7:$A$406,A132,$B$7:$B$406,"Ja",$D$7:$D$406,D132,$G$7:$G$406,"qualified_lead")&gt;1),"Duplikat prüfen",IF(AND(B132="Ja",G132="customer_won",E132&lt;&gt;"",COUNTIFS($A$7:$A$406,A132,$B$7:$B$406,"Ja",$E$7:$E$406,E132,$G$7:$G$406,"customer_won")&gt;1),"Duplikat prüfen",IF(U132&lt;0,"Datum prüfen",IF(AND(OR(G132="customer_won",G132="revenue_recorded"),OR(J132="",K132="Nicht zutreffend")),"Wert prüfen",IF(AND(G132="customer_lost",COUNTIFS($A$7:$A$406,A132,$D$7:$D$406,D132,$G$7:$G$406,"qualified_lead",$F$7:$F$406,"&lt;="&amp;F132,$B$7:$B$406,"Ja")=0),"Qualifikation fehlt","Bereit")))))))))</x:f>
      </x:c>
      <x:c r="W132" s="123" t="n">
        <x:f>IF(AND(B132="Ja",G132="qualified_lead",D132&lt;&gt;""),IF(COUNTIFS($A$7:A132,A132,$B$7:B132,"Ja",$D$7:D132,D132,$G$7:G132,"qualified_lead")=1,1,0),0)</x:f>
        <x:v>0</x:v>
      </x:c>
      <x:c r="X132" s="123" t="n">
        <x:f>IF(AND(B132="Ja",G132="customer_won",E132&lt;&gt;""),IF(COUNTIFS($A$7:A132,A132,$B$7:B132,"Ja",$E$7:E132,E132,$G$7:G132,"customer_won")=1,1,0),0)</x:f>
        <x:v>0</x:v>
      </x:c>
      <x:c r="Y132" s="133" t="str">
        <x:f>IF(D132="","",IF(COUNTIFS('KONTAKTE'!$A$7:$A$306,A132,'KONTAKTE'!$B$7:$B$306,D132)&lt;&gt;1,"",IFERROR(INDEX('KONTAKTE'!$F$7:$F$306,SUMIFS('KONTAKTE'!$AF$7:$AF$306,'KONTAKTE'!$A$7:$A$306,A132,'KONTAKTE'!$B$7:$B$306,D132)),"")))</x:f>
      </x:c>
    </x:row>
    <x:row r="133" ht="22.5" customHeight="1">
      <x:c r="A133" s="61" t="str">
        <x:v>Eigene Daten</x:v>
      </x:c>
      <x:c r="B133" s="61" t="str">
        <x:v>Ja</x:v>
      </x:c>
      <x:c r="C133" s="58"/>
      <x:c r="D133" s="58"/>
      <x:c r="E133" s="58"/>
      <x:c r="F133" s="125"/>
      <x:c r="G133" s="58"/>
      <x:c r="H133" s="58"/>
      <x:c r="I133" s="58"/>
      <x:c r="J133" s="129"/>
      <x:c r="K133" s="58"/>
      <x:c r="L133" s="58"/>
      <x:c r="M133" s="58"/>
      <x:c r="N133" s="58"/>
      <x:c r="O133" s="58"/>
      <x:c r="P133" s="58"/>
      <x:c r="Q133" s="58"/>
      <x:c r="R133" s="127" t="str">
        <x:f>IF(D133="","",IF(COUNTIFS('KONTAKTE'!$A$7:$A$306,A133,'KONTAKTE'!$B$7:$B$306,D133)&lt;&gt;1,"",IFERROR(INDEX('KONTAKTE'!$AD$7:$AD$306,SUMIFS('KONTAKTE'!$AF$7:$AF$306,'KONTAKTE'!$A$7:$A$306,A133,'KONTAKTE'!$B$7:$B$306,D133)),"")))</x:f>
      </x:c>
      <x:c r="S133" s="123" t="str">
        <x:f>IF(D133="","",IF(COUNTIFS('KONTAKTE'!$A$7:$A$306,A133,'KONTAKTE'!$B$7:$B$306,D133)&lt;&gt;1,"",IFERROR(INDEX('KONTAKTE'!$Z$7:$Z$306,SUMIFS('KONTAKTE'!$AF$7:$AF$306,'KONTAKTE'!$A$7:$A$306,A133,'KONTAKTE'!$B$7:$B$306,D133)),"")))</x:f>
      </x:c>
      <x:c r="T133" s="123" t="str">
        <x:f>IF(D133="","",IF(COUNTIFS('KONTAKTE'!$A$7:$A$306,A133,'KONTAKTE'!$B$7:$B$306,D133)&lt;&gt;1,"",IFERROR(INDEX('KONTAKTE'!$AA$7:$AA$306,SUMIFS('KONTAKTE'!$AF$7:$AF$306,'KONTAKTE'!$A$7:$A$306,A133,'KONTAKTE'!$B$7:$B$306,D133)),"")))</x:f>
      </x:c>
      <x:c r="U133" s="131" t="str">
        <x:f>IF(OR(D133="",F133="",Y133=""),"",IFERROR(INT(F133-Y133),""))</x:f>
      </x:c>
      <x:c r="V133" s="123" t="str">
        <x:f>IF(C133="","",IF(COUNTIFS('KONTAKTE'!$A$7:$A$306,A133,'KONTAKTE'!$B$7:$B$306,D133)=0,"Lead-ID fehlt",IF(COUNTIFS('KONTAKTE'!$A$7:$A$306,A133,'KONTAKTE'!$B$7:$B$306,D133)&gt;1,"Lead-ID doppelt",IF(AND(G133="customer_won",E133=""),"Deal-ID fehlt",IF(AND(B133="Ja",G133="qualified_lead",D133&lt;&gt;"",COUNTIFS($A$7:$A$406,A133,$B$7:$B$406,"Ja",$D$7:$D$406,D133,$G$7:$G$406,"qualified_lead")&gt;1),"Duplikat prüfen",IF(AND(B133="Ja",G133="customer_won",E133&lt;&gt;"",COUNTIFS($A$7:$A$406,A133,$B$7:$B$406,"Ja",$E$7:$E$406,E133,$G$7:$G$406,"customer_won")&gt;1),"Duplikat prüfen",IF(U133&lt;0,"Datum prüfen",IF(AND(OR(G133="customer_won",G133="revenue_recorded"),OR(J133="",K133="Nicht zutreffend")),"Wert prüfen",IF(AND(G133="customer_lost",COUNTIFS($A$7:$A$406,A133,$D$7:$D$406,D133,$G$7:$G$406,"qualified_lead",$F$7:$F$406,"&lt;="&amp;F133,$B$7:$B$406,"Ja")=0),"Qualifikation fehlt","Bereit")))))))))</x:f>
      </x:c>
      <x:c r="W133" s="123" t="n">
        <x:f>IF(AND(B133="Ja",G133="qualified_lead",D133&lt;&gt;""),IF(COUNTIFS($A$7:A133,A133,$B$7:B133,"Ja",$D$7:D133,D133,$G$7:G133,"qualified_lead")=1,1,0),0)</x:f>
        <x:v>0</x:v>
      </x:c>
      <x:c r="X133" s="123" t="n">
        <x:f>IF(AND(B133="Ja",G133="customer_won",E133&lt;&gt;""),IF(COUNTIFS($A$7:A133,A133,$B$7:B133,"Ja",$E$7:E133,E133,$G$7:G133,"customer_won")=1,1,0),0)</x:f>
        <x:v>0</x:v>
      </x:c>
      <x:c r="Y133" s="133" t="str">
        <x:f>IF(D133="","",IF(COUNTIFS('KONTAKTE'!$A$7:$A$306,A133,'KONTAKTE'!$B$7:$B$306,D133)&lt;&gt;1,"",IFERROR(INDEX('KONTAKTE'!$F$7:$F$306,SUMIFS('KONTAKTE'!$AF$7:$AF$306,'KONTAKTE'!$A$7:$A$306,A133,'KONTAKTE'!$B$7:$B$306,D133)),"")))</x:f>
      </x:c>
    </x:row>
    <x:row r="134" ht="22.5" customHeight="1">
      <x:c r="A134" s="61" t="str">
        <x:v>Eigene Daten</x:v>
      </x:c>
      <x:c r="B134" s="61" t="str">
        <x:v>Ja</x:v>
      </x:c>
      <x:c r="C134" s="58"/>
      <x:c r="D134" s="58"/>
      <x:c r="E134" s="58"/>
      <x:c r="F134" s="125"/>
      <x:c r="G134" s="58"/>
      <x:c r="H134" s="58"/>
      <x:c r="I134" s="58"/>
      <x:c r="J134" s="129"/>
      <x:c r="K134" s="58"/>
      <x:c r="L134" s="58"/>
      <x:c r="M134" s="58"/>
      <x:c r="N134" s="58"/>
      <x:c r="O134" s="58"/>
      <x:c r="P134" s="58"/>
      <x:c r="Q134" s="58"/>
      <x:c r="R134" s="127" t="str">
        <x:f>IF(D134="","",IF(COUNTIFS('KONTAKTE'!$A$7:$A$306,A134,'KONTAKTE'!$B$7:$B$306,D134)&lt;&gt;1,"",IFERROR(INDEX('KONTAKTE'!$AD$7:$AD$306,SUMIFS('KONTAKTE'!$AF$7:$AF$306,'KONTAKTE'!$A$7:$A$306,A134,'KONTAKTE'!$B$7:$B$306,D134)),"")))</x:f>
      </x:c>
      <x:c r="S134" s="123" t="str">
        <x:f>IF(D134="","",IF(COUNTIFS('KONTAKTE'!$A$7:$A$306,A134,'KONTAKTE'!$B$7:$B$306,D134)&lt;&gt;1,"",IFERROR(INDEX('KONTAKTE'!$Z$7:$Z$306,SUMIFS('KONTAKTE'!$AF$7:$AF$306,'KONTAKTE'!$A$7:$A$306,A134,'KONTAKTE'!$B$7:$B$306,D134)),"")))</x:f>
      </x:c>
      <x:c r="T134" s="123" t="str">
        <x:f>IF(D134="","",IF(COUNTIFS('KONTAKTE'!$A$7:$A$306,A134,'KONTAKTE'!$B$7:$B$306,D134)&lt;&gt;1,"",IFERROR(INDEX('KONTAKTE'!$AA$7:$AA$306,SUMIFS('KONTAKTE'!$AF$7:$AF$306,'KONTAKTE'!$A$7:$A$306,A134,'KONTAKTE'!$B$7:$B$306,D134)),"")))</x:f>
      </x:c>
      <x:c r="U134" s="131" t="str">
        <x:f>IF(OR(D134="",F134="",Y134=""),"",IFERROR(INT(F134-Y134),""))</x:f>
      </x:c>
      <x:c r="V134" s="123" t="str">
        <x:f>IF(C134="","",IF(COUNTIFS('KONTAKTE'!$A$7:$A$306,A134,'KONTAKTE'!$B$7:$B$306,D134)=0,"Lead-ID fehlt",IF(COUNTIFS('KONTAKTE'!$A$7:$A$306,A134,'KONTAKTE'!$B$7:$B$306,D134)&gt;1,"Lead-ID doppelt",IF(AND(G134="customer_won",E134=""),"Deal-ID fehlt",IF(AND(B134="Ja",G134="qualified_lead",D134&lt;&gt;"",COUNTIFS($A$7:$A$406,A134,$B$7:$B$406,"Ja",$D$7:$D$406,D134,$G$7:$G$406,"qualified_lead")&gt;1),"Duplikat prüfen",IF(AND(B134="Ja",G134="customer_won",E134&lt;&gt;"",COUNTIFS($A$7:$A$406,A134,$B$7:$B$406,"Ja",$E$7:$E$406,E134,$G$7:$G$406,"customer_won")&gt;1),"Duplikat prüfen",IF(U134&lt;0,"Datum prüfen",IF(AND(OR(G134="customer_won",G134="revenue_recorded"),OR(J134="",K134="Nicht zutreffend")),"Wert prüfen",IF(AND(G134="customer_lost",COUNTIFS($A$7:$A$406,A134,$D$7:$D$406,D134,$G$7:$G$406,"qualified_lead",$F$7:$F$406,"&lt;="&amp;F134,$B$7:$B$406,"Ja")=0),"Qualifikation fehlt","Bereit")))))))))</x:f>
      </x:c>
      <x:c r="W134" s="123" t="n">
        <x:f>IF(AND(B134="Ja",G134="qualified_lead",D134&lt;&gt;""),IF(COUNTIFS($A$7:A134,A134,$B$7:B134,"Ja",$D$7:D134,D134,$G$7:G134,"qualified_lead")=1,1,0),0)</x:f>
        <x:v>0</x:v>
      </x:c>
      <x:c r="X134" s="123" t="n">
        <x:f>IF(AND(B134="Ja",G134="customer_won",E134&lt;&gt;""),IF(COUNTIFS($A$7:A134,A134,$B$7:B134,"Ja",$E$7:E134,E134,$G$7:G134,"customer_won")=1,1,0),0)</x:f>
        <x:v>0</x:v>
      </x:c>
      <x:c r="Y134" s="133" t="str">
        <x:f>IF(D134="","",IF(COUNTIFS('KONTAKTE'!$A$7:$A$306,A134,'KONTAKTE'!$B$7:$B$306,D134)&lt;&gt;1,"",IFERROR(INDEX('KONTAKTE'!$F$7:$F$306,SUMIFS('KONTAKTE'!$AF$7:$AF$306,'KONTAKTE'!$A$7:$A$306,A134,'KONTAKTE'!$B$7:$B$306,D134)),"")))</x:f>
      </x:c>
    </x:row>
    <x:row r="135" ht="22.5" customHeight="1">
      <x:c r="A135" s="61" t="str">
        <x:v>Eigene Daten</x:v>
      </x:c>
      <x:c r="B135" s="61" t="str">
        <x:v>Ja</x:v>
      </x:c>
      <x:c r="C135" s="58"/>
      <x:c r="D135" s="58"/>
      <x:c r="E135" s="58"/>
      <x:c r="F135" s="125"/>
      <x:c r="G135" s="58"/>
      <x:c r="H135" s="58"/>
      <x:c r="I135" s="58"/>
      <x:c r="J135" s="129"/>
      <x:c r="K135" s="58"/>
      <x:c r="L135" s="58"/>
      <x:c r="M135" s="58"/>
      <x:c r="N135" s="58"/>
      <x:c r="O135" s="58"/>
      <x:c r="P135" s="58"/>
      <x:c r="Q135" s="58"/>
      <x:c r="R135" s="127" t="str">
        <x:f>IF(D135="","",IF(COUNTIFS('KONTAKTE'!$A$7:$A$306,A135,'KONTAKTE'!$B$7:$B$306,D135)&lt;&gt;1,"",IFERROR(INDEX('KONTAKTE'!$AD$7:$AD$306,SUMIFS('KONTAKTE'!$AF$7:$AF$306,'KONTAKTE'!$A$7:$A$306,A135,'KONTAKTE'!$B$7:$B$306,D135)),"")))</x:f>
      </x:c>
      <x:c r="S135" s="123" t="str">
        <x:f>IF(D135="","",IF(COUNTIFS('KONTAKTE'!$A$7:$A$306,A135,'KONTAKTE'!$B$7:$B$306,D135)&lt;&gt;1,"",IFERROR(INDEX('KONTAKTE'!$Z$7:$Z$306,SUMIFS('KONTAKTE'!$AF$7:$AF$306,'KONTAKTE'!$A$7:$A$306,A135,'KONTAKTE'!$B$7:$B$306,D135)),"")))</x:f>
      </x:c>
      <x:c r="T135" s="123" t="str">
        <x:f>IF(D135="","",IF(COUNTIFS('KONTAKTE'!$A$7:$A$306,A135,'KONTAKTE'!$B$7:$B$306,D135)&lt;&gt;1,"",IFERROR(INDEX('KONTAKTE'!$AA$7:$AA$306,SUMIFS('KONTAKTE'!$AF$7:$AF$306,'KONTAKTE'!$A$7:$A$306,A135,'KONTAKTE'!$B$7:$B$306,D135)),"")))</x:f>
      </x:c>
      <x:c r="U135" s="131" t="str">
        <x:f>IF(OR(D135="",F135="",Y135=""),"",IFERROR(INT(F135-Y135),""))</x:f>
      </x:c>
      <x:c r="V135" s="123" t="str">
        <x:f>IF(C135="","",IF(COUNTIFS('KONTAKTE'!$A$7:$A$306,A135,'KONTAKTE'!$B$7:$B$306,D135)=0,"Lead-ID fehlt",IF(COUNTIFS('KONTAKTE'!$A$7:$A$306,A135,'KONTAKTE'!$B$7:$B$306,D135)&gt;1,"Lead-ID doppelt",IF(AND(G135="customer_won",E135=""),"Deal-ID fehlt",IF(AND(B135="Ja",G135="qualified_lead",D135&lt;&gt;"",COUNTIFS($A$7:$A$406,A135,$B$7:$B$406,"Ja",$D$7:$D$406,D135,$G$7:$G$406,"qualified_lead")&gt;1),"Duplikat prüfen",IF(AND(B135="Ja",G135="customer_won",E135&lt;&gt;"",COUNTIFS($A$7:$A$406,A135,$B$7:$B$406,"Ja",$E$7:$E$406,E135,$G$7:$G$406,"customer_won")&gt;1),"Duplikat prüfen",IF(U135&lt;0,"Datum prüfen",IF(AND(OR(G135="customer_won",G135="revenue_recorded"),OR(J135="",K135="Nicht zutreffend")),"Wert prüfen",IF(AND(G135="customer_lost",COUNTIFS($A$7:$A$406,A135,$D$7:$D$406,D135,$G$7:$G$406,"qualified_lead",$F$7:$F$406,"&lt;="&amp;F135,$B$7:$B$406,"Ja")=0),"Qualifikation fehlt","Bereit")))))))))</x:f>
      </x:c>
      <x:c r="W135" s="123" t="n">
        <x:f>IF(AND(B135="Ja",G135="qualified_lead",D135&lt;&gt;""),IF(COUNTIFS($A$7:A135,A135,$B$7:B135,"Ja",$D$7:D135,D135,$G$7:G135,"qualified_lead")=1,1,0),0)</x:f>
        <x:v>0</x:v>
      </x:c>
      <x:c r="X135" s="123" t="n">
        <x:f>IF(AND(B135="Ja",G135="customer_won",E135&lt;&gt;""),IF(COUNTIFS($A$7:A135,A135,$B$7:B135,"Ja",$E$7:E135,E135,$G$7:G135,"customer_won")=1,1,0),0)</x:f>
        <x:v>0</x:v>
      </x:c>
      <x:c r="Y135" s="133" t="str">
        <x:f>IF(D135="","",IF(COUNTIFS('KONTAKTE'!$A$7:$A$306,A135,'KONTAKTE'!$B$7:$B$306,D135)&lt;&gt;1,"",IFERROR(INDEX('KONTAKTE'!$F$7:$F$306,SUMIFS('KONTAKTE'!$AF$7:$AF$306,'KONTAKTE'!$A$7:$A$306,A135,'KONTAKTE'!$B$7:$B$306,D135)),"")))</x:f>
      </x:c>
    </x:row>
    <x:row r="136" ht="22.5" customHeight="1">
      <x:c r="A136" s="61" t="str">
        <x:v>Eigene Daten</x:v>
      </x:c>
      <x:c r="B136" s="61" t="str">
        <x:v>Ja</x:v>
      </x:c>
      <x:c r="C136" s="58"/>
      <x:c r="D136" s="58"/>
      <x:c r="E136" s="58"/>
      <x:c r="F136" s="125"/>
      <x:c r="G136" s="58"/>
      <x:c r="H136" s="58"/>
      <x:c r="I136" s="58"/>
      <x:c r="J136" s="129"/>
      <x:c r="K136" s="58"/>
      <x:c r="L136" s="58"/>
      <x:c r="M136" s="58"/>
      <x:c r="N136" s="58"/>
      <x:c r="O136" s="58"/>
      <x:c r="P136" s="58"/>
      <x:c r="Q136" s="58"/>
      <x:c r="R136" s="127" t="str">
        <x:f>IF(D136="","",IF(COUNTIFS('KONTAKTE'!$A$7:$A$306,A136,'KONTAKTE'!$B$7:$B$306,D136)&lt;&gt;1,"",IFERROR(INDEX('KONTAKTE'!$AD$7:$AD$306,SUMIFS('KONTAKTE'!$AF$7:$AF$306,'KONTAKTE'!$A$7:$A$306,A136,'KONTAKTE'!$B$7:$B$306,D136)),"")))</x:f>
      </x:c>
      <x:c r="S136" s="123" t="str">
        <x:f>IF(D136="","",IF(COUNTIFS('KONTAKTE'!$A$7:$A$306,A136,'KONTAKTE'!$B$7:$B$306,D136)&lt;&gt;1,"",IFERROR(INDEX('KONTAKTE'!$Z$7:$Z$306,SUMIFS('KONTAKTE'!$AF$7:$AF$306,'KONTAKTE'!$A$7:$A$306,A136,'KONTAKTE'!$B$7:$B$306,D136)),"")))</x:f>
      </x:c>
      <x:c r="T136" s="123" t="str">
        <x:f>IF(D136="","",IF(COUNTIFS('KONTAKTE'!$A$7:$A$306,A136,'KONTAKTE'!$B$7:$B$306,D136)&lt;&gt;1,"",IFERROR(INDEX('KONTAKTE'!$AA$7:$AA$306,SUMIFS('KONTAKTE'!$AF$7:$AF$306,'KONTAKTE'!$A$7:$A$306,A136,'KONTAKTE'!$B$7:$B$306,D136)),"")))</x:f>
      </x:c>
      <x:c r="U136" s="131" t="str">
        <x:f>IF(OR(D136="",F136="",Y136=""),"",IFERROR(INT(F136-Y136),""))</x:f>
      </x:c>
      <x:c r="V136" s="123" t="str">
        <x:f>IF(C136="","",IF(COUNTIFS('KONTAKTE'!$A$7:$A$306,A136,'KONTAKTE'!$B$7:$B$306,D136)=0,"Lead-ID fehlt",IF(COUNTIFS('KONTAKTE'!$A$7:$A$306,A136,'KONTAKTE'!$B$7:$B$306,D136)&gt;1,"Lead-ID doppelt",IF(AND(G136="customer_won",E136=""),"Deal-ID fehlt",IF(AND(B136="Ja",G136="qualified_lead",D136&lt;&gt;"",COUNTIFS($A$7:$A$406,A136,$B$7:$B$406,"Ja",$D$7:$D$406,D136,$G$7:$G$406,"qualified_lead")&gt;1),"Duplikat prüfen",IF(AND(B136="Ja",G136="customer_won",E136&lt;&gt;"",COUNTIFS($A$7:$A$406,A136,$B$7:$B$406,"Ja",$E$7:$E$406,E136,$G$7:$G$406,"customer_won")&gt;1),"Duplikat prüfen",IF(U136&lt;0,"Datum prüfen",IF(AND(OR(G136="customer_won",G136="revenue_recorded"),OR(J136="",K136="Nicht zutreffend")),"Wert prüfen",IF(AND(G136="customer_lost",COUNTIFS($A$7:$A$406,A136,$D$7:$D$406,D136,$G$7:$G$406,"qualified_lead",$F$7:$F$406,"&lt;="&amp;F136,$B$7:$B$406,"Ja")=0),"Qualifikation fehlt","Bereit")))))))))</x:f>
      </x:c>
      <x:c r="W136" s="123" t="n">
        <x:f>IF(AND(B136="Ja",G136="qualified_lead",D136&lt;&gt;""),IF(COUNTIFS($A$7:A136,A136,$B$7:B136,"Ja",$D$7:D136,D136,$G$7:G136,"qualified_lead")=1,1,0),0)</x:f>
        <x:v>0</x:v>
      </x:c>
      <x:c r="X136" s="123" t="n">
        <x:f>IF(AND(B136="Ja",G136="customer_won",E136&lt;&gt;""),IF(COUNTIFS($A$7:A136,A136,$B$7:B136,"Ja",$E$7:E136,E136,$G$7:G136,"customer_won")=1,1,0),0)</x:f>
        <x:v>0</x:v>
      </x:c>
      <x:c r="Y136" s="133" t="str">
        <x:f>IF(D136="","",IF(COUNTIFS('KONTAKTE'!$A$7:$A$306,A136,'KONTAKTE'!$B$7:$B$306,D136)&lt;&gt;1,"",IFERROR(INDEX('KONTAKTE'!$F$7:$F$306,SUMIFS('KONTAKTE'!$AF$7:$AF$306,'KONTAKTE'!$A$7:$A$306,A136,'KONTAKTE'!$B$7:$B$306,D136)),"")))</x:f>
      </x:c>
    </x:row>
    <x:row r="137" ht="22.5" customHeight="1">
      <x:c r="A137" s="61" t="str">
        <x:v>Eigene Daten</x:v>
      </x:c>
      <x:c r="B137" s="61" t="str">
        <x:v>Ja</x:v>
      </x:c>
      <x:c r="C137" s="58"/>
      <x:c r="D137" s="58"/>
      <x:c r="E137" s="58"/>
      <x:c r="F137" s="125"/>
      <x:c r="G137" s="58"/>
      <x:c r="H137" s="58"/>
      <x:c r="I137" s="58"/>
      <x:c r="J137" s="129"/>
      <x:c r="K137" s="58"/>
      <x:c r="L137" s="58"/>
      <x:c r="M137" s="58"/>
      <x:c r="N137" s="58"/>
      <x:c r="O137" s="58"/>
      <x:c r="P137" s="58"/>
      <x:c r="Q137" s="58"/>
      <x:c r="R137" s="127" t="str">
        <x:f>IF(D137="","",IF(COUNTIFS('KONTAKTE'!$A$7:$A$306,A137,'KONTAKTE'!$B$7:$B$306,D137)&lt;&gt;1,"",IFERROR(INDEX('KONTAKTE'!$AD$7:$AD$306,SUMIFS('KONTAKTE'!$AF$7:$AF$306,'KONTAKTE'!$A$7:$A$306,A137,'KONTAKTE'!$B$7:$B$306,D137)),"")))</x:f>
      </x:c>
      <x:c r="S137" s="123" t="str">
        <x:f>IF(D137="","",IF(COUNTIFS('KONTAKTE'!$A$7:$A$306,A137,'KONTAKTE'!$B$7:$B$306,D137)&lt;&gt;1,"",IFERROR(INDEX('KONTAKTE'!$Z$7:$Z$306,SUMIFS('KONTAKTE'!$AF$7:$AF$306,'KONTAKTE'!$A$7:$A$306,A137,'KONTAKTE'!$B$7:$B$306,D137)),"")))</x:f>
      </x:c>
      <x:c r="T137" s="123" t="str">
        <x:f>IF(D137="","",IF(COUNTIFS('KONTAKTE'!$A$7:$A$306,A137,'KONTAKTE'!$B$7:$B$306,D137)&lt;&gt;1,"",IFERROR(INDEX('KONTAKTE'!$AA$7:$AA$306,SUMIFS('KONTAKTE'!$AF$7:$AF$306,'KONTAKTE'!$A$7:$A$306,A137,'KONTAKTE'!$B$7:$B$306,D137)),"")))</x:f>
      </x:c>
      <x:c r="U137" s="131" t="str">
        <x:f>IF(OR(D137="",F137="",Y137=""),"",IFERROR(INT(F137-Y137),""))</x:f>
      </x:c>
      <x:c r="V137" s="123" t="str">
        <x:f>IF(C137="","",IF(COUNTIFS('KONTAKTE'!$A$7:$A$306,A137,'KONTAKTE'!$B$7:$B$306,D137)=0,"Lead-ID fehlt",IF(COUNTIFS('KONTAKTE'!$A$7:$A$306,A137,'KONTAKTE'!$B$7:$B$306,D137)&gt;1,"Lead-ID doppelt",IF(AND(G137="customer_won",E137=""),"Deal-ID fehlt",IF(AND(B137="Ja",G137="qualified_lead",D137&lt;&gt;"",COUNTIFS($A$7:$A$406,A137,$B$7:$B$406,"Ja",$D$7:$D$406,D137,$G$7:$G$406,"qualified_lead")&gt;1),"Duplikat prüfen",IF(AND(B137="Ja",G137="customer_won",E137&lt;&gt;"",COUNTIFS($A$7:$A$406,A137,$B$7:$B$406,"Ja",$E$7:$E$406,E137,$G$7:$G$406,"customer_won")&gt;1),"Duplikat prüfen",IF(U137&lt;0,"Datum prüfen",IF(AND(OR(G137="customer_won",G137="revenue_recorded"),OR(J137="",K137="Nicht zutreffend")),"Wert prüfen",IF(AND(G137="customer_lost",COUNTIFS($A$7:$A$406,A137,$D$7:$D$406,D137,$G$7:$G$406,"qualified_lead",$F$7:$F$406,"&lt;="&amp;F137,$B$7:$B$406,"Ja")=0),"Qualifikation fehlt","Bereit")))))))))</x:f>
      </x:c>
      <x:c r="W137" s="123" t="n">
        <x:f>IF(AND(B137="Ja",G137="qualified_lead",D137&lt;&gt;""),IF(COUNTIFS($A$7:A137,A137,$B$7:B137,"Ja",$D$7:D137,D137,$G$7:G137,"qualified_lead")=1,1,0),0)</x:f>
        <x:v>0</x:v>
      </x:c>
      <x:c r="X137" s="123" t="n">
        <x:f>IF(AND(B137="Ja",G137="customer_won",E137&lt;&gt;""),IF(COUNTIFS($A$7:A137,A137,$B$7:B137,"Ja",$E$7:E137,E137,$G$7:G137,"customer_won")=1,1,0),0)</x:f>
        <x:v>0</x:v>
      </x:c>
      <x:c r="Y137" s="133" t="str">
        <x:f>IF(D137="","",IF(COUNTIFS('KONTAKTE'!$A$7:$A$306,A137,'KONTAKTE'!$B$7:$B$306,D137)&lt;&gt;1,"",IFERROR(INDEX('KONTAKTE'!$F$7:$F$306,SUMIFS('KONTAKTE'!$AF$7:$AF$306,'KONTAKTE'!$A$7:$A$306,A137,'KONTAKTE'!$B$7:$B$306,D137)),"")))</x:f>
      </x:c>
    </x:row>
    <x:row r="138" ht="22.5" customHeight="1">
      <x:c r="A138" s="61" t="str">
        <x:v>Eigene Daten</x:v>
      </x:c>
      <x:c r="B138" s="61" t="str">
        <x:v>Ja</x:v>
      </x:c>
      <x:c r="C138" s="58"/>
      <x:c r="D138" s="58"/>
      <x:c r="E138" s="58"/>
      <x:c r="F138" s="125"/>
      <x:c r="G138" s="58"/>
      <x:c r="H138" s="58"/>
      <x:c r="I138" s="58"/>
      <x:c r="J138" s="129"/>
      <x:c r="K138" s="58"/>
      <x:c r="L138" s="58"/>
      <x:c r="M138" s="58"/>
      <x:c r="N138" s="58"/>
      <x:c r="O138" s="58"/>
      <x:c r="P138" s="58"/>
      <x:c r="Q138" s="58"/>
      <x:c r="R138" s="127" t="str">
        <x:f>IF(D138="","",IF(COUNTIFS('KONTAKTE'!$A$7:$A$306,A138,'KONTAKTE'!$B$7:$B$306,D138)&lt;&gt;1,"",IFERROR(INDEX('KONTAKTE'!$AD$7:$AD$306,SUMIFS('KONTAKTE'!$AF$7:$AF$306,'KONTAKTE'!$A$7:$A$306,A138,'KONTAKTE'!$B$7:$B$306,D138)),"")))</x:f>
      </x:c>
      <x:c r="S138" s="123" t="str">
        <x:f>IF(D138="","",IF(COUNTIFS('KONTAKTE'!$A$7:$A$306,A138,'KONTAKTE'!$B$7:$B$306,D138)&lt;&gt;1,"",IFERROR(INDEX('KONTAKTE'!$Z$7:$Z$306,SUMIFS('KONTAKTE'!$AF$7:$AF$306,'KONTAKTE'!$A$7:$A$306,A138,'KONTAKTE'!$B$7:$B$306,D138)),"")))</x:f>
      </x:c>
      <x:c r="T138" s="123" t="str">
        <x:f>IF(D138="","",IF(COUNTIFS('KONTAKTE'!$A$7:$A$306,A138,'KONTAKTE'!$B$7:$B$306,D138)&lt;&gt;1,"",IFERROR(INDEX('KONTAKTE'!$AA$7:$AA$306,SUMIFS('KONTAKTE'!$AF$7:$AF$306,'KONTAKTE'!$A$7:$A$306,A138,'KONTAKTE'!$B$7:$B$306,D138)),"")))</x:f>
      </x:c>
      <x:c r="U138" s="131" t="str">
        <x:f>IF(OR(D138="",F138="",Y138=""),"",IFERROR(INT(F138-Y138),""))</x:f>
      </x:c>
      <x:c r="V138" s="123" t="str">
        <x:f>IF(C138="","",IF(COUNTIFS('KONTAKTE'!$A$7:$A$306,A138,'KONTAKTE'!$B$7:$B$306,D138)=0,"Lead-ID fehlt",IF(COUNTIFS('KONTAKTE'!$A$7:$A$306,A138,'KONTAKTE'!$B$7:$B$306,D138)&gt;1,"Lead-ID doppelt",IF(AND(G138="customer_won",E138=""),"Deal-ID fehlt",IF(AND(B138="Ja",G138="qualified_lead",D138&lt;&gt;"",COUNTIFS($A$7:$A$406,A138,$B$7:$B$406,"Ja",$D$7:$D$406,D138,$G$7:$G$406,"qualified_lead")&gt;1),"Duplikat prüfen",IF(AND(B138="Ja",G138="customer_won",E138&lt;&gt;"",COUNTIFS($A$7:$A$406,A138,$B$7:$B$406,"Ja",$E$7:$E$406,E138,$G$7:$G$406,"customer_won")&gt;1),"Duplikat prüfen",IF(U138&lt;0,"Datum prüfen",IF(AND(OR(G138="customer_won",G138="revenue_recorded"),OR(J138="",K138="Nicht zutreffend")),"Wert prüfen",IF(AND(G138="customer_lost",COUNTIFS($A$7:$A$406,A138,$D$7:$D$406,D138,$G$7:$G$406,"qualified_lead",$F$7:$F$406,"&lt;="&amp;F138,$B$7:$B$406,"Ja")=0),"Qualifikation fehlt","Bereit")))))))))</x:f>
      </x:c>
      <x:c r="W138" s="123" t="n">
        <x:f>IF(AND(B138="Ja",G138="qualified_lead",D138&lt;&gt;""),IF(COUNTIFS($A$7:A138,A138,$B$7:B138,"Ja",$D$7:D138,D138,$G$7:G138,"qualified_lead")=1,1,0),0)</x:f>
        <x:v>0</x:v>
      </x:c>
      <x:c r="X138" s="123" t="n">
        <x:f>IF(AND(B138="Ja",G138="customer_won",E138&lt;&gt;""),IF(COUNTIFS($A$7:A138,A138,$B$7:B138,"Ja",$E$7:E138,E138,$G$7:G138,"customer_won")=1,1,0),0)</x:f>
        <x:v>0</x:v>
      </x:c>
      <x:c r="Y138" s="133" t="str">
        <x:f>IF(D138="","",IF(COUNTIFS('KONTAKTE'!$A$7:$A$306,A138,'KONTAKTE'!$B$7:$B$306,D138)&lt;&gt;1,"",IFERROR(INDEX('KONTAKTE'!$F$7:$F$306,SUMIFS('KONTAKTE'!$AF$7:$AF$306,'KONTAKTE'!$A$7:$A$306,A138,'KONTAKTE'!$B$7:$B$306,D138)),"")))</x:f>
      </x:c>
    </x:row>
    <x:row r="139" ht="22.5" customHeight="1">
      <x:c r="A139" s="61" t="str">
        <x:v>Eigene Daten</x:v>
      </x:c>
      <x:c r="B139" s="61" t="str">
        <x:v>Ja</x:v>
      </x:c>
      <x:c r="C139" s="58"/>
      <x:c r="D139" s="58"/>
      <x:c r="E139" s="58"/>
      <x:c r="F139" s="125"/>
      <x:c r="G139" s="58"/>
      <x:c r="H139" s="58"/>
      <x:c r="I139" s="58"/>
      <x:c r="J139" s="129"/>
      <x:c r="K139" s="58"/>
      <x:c r="L139" s="58"/>
      <x:c r="M139" s="58"/>
      <x:c r="N139" s="58"/>
      <x:c r="O139" s="58"/>
      <x:c r="P139" s="58"/>
      <x:c r="Q139" s="58"/>
      <x:c r="R139" s="127" t="str">
        <x:f>IF(D139="","",IF(COUNTIFS('KONTAKTE'!$A$7:$A$306,A139,'KONTAKTE'!$B$7:$B$306,D139)&lt;&gt;1,"",IFERROR(INDEX('KONTAKTE'!$AD$7:$AD$306,SUMIFS('KONTAKTE'!$AF$7:$AF$306,'KONTAKTE'!$A$7:$A$306,A139,'KONTAKTE'!$B$7:$B$306,D139)),"")))</x:f>
      </x:c>
      <x:c r="S139" s="123" t="str">
        <x:f>IF(D139="","",IF(COUNTIFS('KONTAKTE'!$A$7:$A$306,A139,'KONTAKTE'!$B$7:$B$306,D139)&lt;&gt;1,"",IFERROR(INDEX('KONTAKTE'!$Z$7:$Z$306,SUMIFS('KONTAKTE'!$AF$7:$AF$306,'KONTAKTE'!$A$7:$A$306,A139,'KONTAKTE'!$B$7:$B$306,D139)),"")))</x:f>
      </x:c>
      <x:c r="T139" s="123" t="str">
        <x:f>IF(D139="","",IF(COUNTIFS('KONTAKTE'!$A$7:$A$306,A139,'KONTAKTE'!$B$7:$B$306,D139)&lt;&gt;1,"",IFERROR(INDEX('KONTAKTE'!$AA$7:$AA$306,SUMIFS('KONTAKTE'!$AF$7:$AF$306,'KONTAKTE'!$A$7:$A$306,A139,'KONTAKTE'!$B$7:$B$306,D139)),"")))</x:f>
      </x:c>
      <x:c r="U139" s="131" t="str">
        <x:f>IF(OR(D139="",F139="",Y139=""),"",IFERROR(INT(F139-Y139),""))</x:f>
      </x:c>
      <x:c r="V139" s="123" t="str">
        <x:f>IF(C139="","",IF(COUNTIFS('KONTAKTE'!$A$7:$A$306,A139,'KONTAKTE'!$B$7:$B$306,D139)=0,"Lead-ID fehlt",IF(COUNTIFS('KONTAKTE'!$A$7:$A$306,A139,'KONTAKTE'!$B$7:$B$306,D139)&gt;1,"Lead-ID doppelt",IF(AND(G139="customer_won",E139=""),"Deal-ID fehlt",IF(AND(B139="Ja",G139="qualified_lead",D139&lt;&gt;"",COUNTIFS($A$7:$A$406,A139,$B$7:$B$406,"Ja",$D$7:$D$406,D139,$G$7:$G$406,"qualified_lead")&gt;1),"Duplikat prüfen",IF(AND(B139="Ja",G139="customer_won",E139&lt;&gt;"",COUNTIFS($A$7:$A$406,A139,$B$7:$B$406,"Ja",$E$7:$E$406,E139,$G$7:$G$406,"customer_won")&gt;1),"Duplikat prüfen",IF(U139&lt;0,"Datum prüfen",IF(AND(OR(G139="customer_won",G139="revenue_recorded"),OR(J139="",K139="Nicht zutreffend")),"Wert prüfen",IF(AND(G139="customer_lost",COUNTIFS($A$7:$A$406,A139,$D$7:$D$406,D139,$G$7:$G$406,"qualified_lead",$F$7:$F$406,"&lt;="&amp;F139,$B$7:$B$406,"Ja")=0),"Qualifikation fehlt","Bereit")))))))))</x:f>
      </x:c>
      <x:c r="W139" s="123" t="n">
        <x:f>IF(AND(B139="Ja",G139="qualified_lead",D139&lt;&gt;""),IF(COUNTIFS($A$7:A139,A139,$B$7:B139,"Ja",$D$7:D139,D139,$G$7:G139,"qualified_lead")=1,1,0),0)</x:f>
        <x:v>0</x:v>
      </x:c>
      <x:c r="X139" s="123" t="n">
        <x:f>IF(AND(B139="Ja",G139="customer_won",E139&lt;&gt;""),IF(COUNTIFS($A$7:A139,A139,$B$7:B139,"Ja",$E$7:E139,E139,$G$7:G139,"customer_won")=1,1,0),0)</x:f>
        <x:v>0</x:v>
      </x:c>
      <x:c r="Y139" s="133" t="str">
        <x:f>IF(D139="","",IF(COUNTIFS('KONTAKTE'!$A$7:$A$306,A139,'KONTAKTE'!$B$7:$B$306,D139)&lt;&gt;1,"",IFERROR(INDEX('KONTAKTE'!$F$7:$F$306,SUMIFS('KONTAKTE'!$AF$7:$AF$306,'KONTAKTE'!$A$7:$A$306,A139,'KONTAKTE'!$B$7:$B$306,D139)),"")))</x:f>
      </x:c>
    </x:row>
    <x:row r="140" ht="22.5" customHeight="1">
      <x:c r="A140" s="61" t="str">
        <x:v>Eigene Daten</x:v>
      </x:c>
      <x:c r="B140" s="61" t="str">
        <x:v>Ja</x:v>
      </x:c>
      <x:c r="C140" s="58"/>
      <x:c r="D140" s="58"/>
      <x:c r="E140" s="58"/>
      <x:c r="F140" s="125"/>
      <x:c r="G140" s="58"/>
      <x:c r="H140" s="58"/>
      <x:c r="I140" s="58"/>
      <x:c r="J140" s="129"/>
      <x:c r="K140" s="58"/>
      <x:c r="L140" s="58"/>
      <x:c r="M140" s="58"/>
      <x:c r="N140" s="58"/>
      <x:c r="O140" s="58"/>
      <x:c r="P140" s="58"/>
      <x:c r="Q140" s="58"/>
      <x:c r="R140" s="127" t="str">
        <x:f>IF(D140="","",IF(COUNTIFS('KONTAKTE'!$A$7:$A$306,A140,'KONTAKTE'!$B$7:$B$306,D140)&lt;&gt;1,"",IFERROR(INDEX('KONTAKTE'!$AD$7:$AD$306,SUMIFS('KONTAKTE'!$AF$7:$AF$306,'KONTAKTE'!$A$7:$A$306,A140,'KONTAKTE'!$B$7:$B$306,D140)),"")))</x:f>
      </x:c>
      <x:c r="S140" s="123" t="str">
        <x:f>IF(D140="","",IF(COUNTIFS('KONTAKTE'!$A$7:$A$306,A140,'KONTAKTE'!$B$7:$B$306,D140)&lt;&gt;1,"",IFERROR(INDEX('KONTAKTE'!$Z$7:$Z$306,SUMIFS('KONTAKTE'!$AF$7:$AF$306,'KONTAKTE'!$A$7:$A$306,A140,'KONTAKTE'!$B$7:$B$306,D140)),"")))</x:f>
      </x:c>
      <x:c r="T140" s="123" t="str">
        <x:f>IF(D140="","",IF(COUNTIFS('KONTAKTE'!$A$7:$A$306,A140,'KONTAKTE'!$B$7:$B$306,D140)&lt;&gt;1,"",IFERROR(INDEX('KONTAKTE'!$AA$7:$AA$306,SUMIFS('KONTAKTE'!$AF$7:$AF$306,'KONTAKTE'!$A$7:$A$306,A140,'KONTAKTE'!$B$7:$B$306,D140)),"")))</x:f>
      </x:c>
      <x:c r="U140" s="131" t="str">
        <x:f>IF(OR(D140="",F140="",Y140=""),"",IFERROR(INT(F140-Y140),""))</x:f>
      </x:c>
      <x:c r="V140" s="123" t="str">
        <x:f>IF(C140="","",IF(COUNTIFS('KONTAKTE'!$A$7:$A$306,A140,'KONTAKTE'!$B$7:$B$306,D140)=0,"Lead-ID fehlt",IF(COUNTIFS('KONTAKTE'!$A$7:$A$306,A140,'KONTAKTE'!$B$7:$B$306,D140)&gt;1,"Lead-ID doppelt",IF(AND(G140="customer_won",E140=""),"Deal-ID fehlt",IF(AND(B140="Ja",G140="qualified_lead",D140&lt;&gt;"",COUNTIFS($A$7:$A$406,A140,$B$7:$B$406,"Ja",$D$7:$D$406,D140,$G$7:$G$406,"qualified_lead")&gt;1),"Duplikat prüfen",IF(AND(B140="Ja",G140="customer_won",E140&lt;&gt;"",COUNTIFS($A$7:$A$406,A140,$B$7:$B$406,"Ja",$E$7:$E$406,E140,$G$7:$G$406,"customer_won")&gt;1),"Duplikat prüfen",IF(U140&lt;0,"Datum prüfen",IF(AND(OR(G140="customer_won",G140="revenue_recorded"),OR(J140="",K140="Nicht zutreffend")),"Wert prüfen",IF(AND(G140="customer_lost",COUNTIFS($A$7:$A$406,A140,$D$7:$D$406,D140,$G$7:$G$406,"qualified_lead",$F$7:$F$406,"&lt;="&amp;F140,$B$7:$B$406,"Ja")=0),"Qualifikation fehlt","Bereit")))))))))</x:f>
      </x:c>
      <x:c r="W140" s="123" t="n">
        <x:f>IF(AND(B140="Ja",G140="qualified_lead",D140&lt;&gt;""),IF(COUNTIFS($A$7:A140,A140,$B$7:B140,"Ja",$D$7:D140,D140,$G$7:G140,"qualified_lead")=1,1,0),0)</x:f>
        <x:v>0</x:v>
      </x:c>
      <x:c r="X140" s="123" t="n">
        <x:f>IF(AND(B140="Ja",G140="customer_won",E140&lt;&gt;""),IF(COUNTIFS($A$7:A140,A140,$B$7:B140,"Ja",$E$7:E140,E140,$G$7:G140,"customer_won")=1,1,0),0)</x:f>
        <x:v>0</x:v>
      </x:c>
      <x:c r="Y140" s="133" t="str">
        <x:f>IF(D140="","",IF(COUNTIFS('KONTAKTE'!$A$7:$A$306,A140,'KONTAKTE'!$B$7:$B$306,D140)&lt;&gt;1,"",IFERROR(INDEX('KONTAKTE'!$F$7:$F$306,SUMIFS('KONTAKTE'!$AF$7:$AF$306,'KONTAKTE'!$A$7:$A$306,A140,'KONTAKTE'!$B$7:$B$306,D140)),"")))</x:f>
      </x:c>
    </x:row>
    <x:row r="141" ht="22.5" customHeight="1">
      <x:c r="A141" s="61" t="str">
        <x:v>Eigene Daten</x:v>
      </x:c>
      <x:c r="B141" s="61" t="str">
        <x:v>Ja</x:v>
      </x:c>
      <x:c r="C141" s="58"/>
      <x:c r="D141" s="58"/>
      <x:c r="E141" s="58"/>
      <x:c r="F141" s="125"/>
      <x:c r="G141" s="58"/>
      <x:c r="H141" s="58"/>
      <x:c r="I141" s="58"/>
      <x:c r="J141" s="129"/>
      <x:c r="K141" s="58"/>
      <x:c r="L141" s="58"/>
      <x:c r="M141" s="58"/>
      <x:c r="N141" s="58"/>
      <x:c r="O141" s="58"/>
      <x:c r="P141" s="58"/>
      <x:c r="Q141" s="58"/>
      <x:c r="R141" s="127" t="str">
        <x:f>IF(D141="","",IF(COUNTIFS('KONTAKTE'!$A$7:$A$306,A141,'KONTAKTE'!$B$7:$B$306,D141)&lt;&gt;1,"",IFERROR(INDEX('KONTAKTE'!$AD$7:$AD$306,SUMIFS('KONTAKTE'!$AF$7:$AF$306,'KONTAKTE'!$A$7:$A$306,A141,'KONTAKTE'!$B$7:$B$306,D141)),"")))</x:f>
      </x:c>
      <x:c r="S141" s="123" t="str">
        <x:f>IF(D141="","",IF(COUNTIFS('KONTAKTE'!$A$7:$A$306,A141,'KONTAKTE'!$B$7:$B$306,D141)&lt;&gt;1,"",IFERROR(INDEX('KONTAKTE'!$Z$7:$Z$306,SUMIFS('KONTAKTE'!$AF$7:$AF$306,'KONTAKTE'!$A$7:$A$306,A141,'KONTAKTE'!$B$7:$B$306,D141)),"")))</x:f>
      </x:c>
      <x:c r="T141" s="123" t="str">
        <x:f>IF(D141="","",IF(COUNTIFS('KONTAKTE'!$A$7:$A$306,A141,'KONTAKTE'!$B$7:$B$306,D141)&lt;&gt;1,"",IFERROR(INDEX('KONTAKTE'!$AA$7:$AA$306,SUMIFS('KONTAKTE'!$AF$7:$AF$306,'KONTAKTE'!$A$7:$A$306,A141,'KONTAKTE'!$B$7:$B$306,D141)),"")))</x:f>
      </x:c>
      <x:c r="U141" s="131" t="str">
        <x:f>IF(OR(D141="",F141="",Y141=""),"",IFERROR(INT(F141-Y141),""))</x:f>
      </x:c>
      <x:c r="V141" s="123" t="str">
        <x:f>IF(C141="","",IF(COUNTIFS('KONTAKTE'!$A$7:$A$306,A141,'KONTAKTE'!$B$7:$B$306,D141)=0,"Lead-ID fehlt",IF(COUNTIFS('KONTAKTE'!$A$7:$A$306,A141,'KONTAKTE'!$B$7:$B$306,D141)&gt;1,"Lead-ID doppelt",IF(AND(G141="customer_won",E141=""),"Deal-ID fehlt",IF(AND(B141="Ja",G141="qualified_lead",D141&lt;&gt;"",COUNTIFS($A$7:$A$406,A141,$B$7:$B$406,"Ja",$D$7:$D$406,D141,$G$7:$G$406,"qualified_lead")&gt;1),"Duplikat prüfen",IF(AND(B141="Ja",G141="customer_won",E141&lt;&gt;"",COUNTIFS($A$7:$A$406,A141,$B$7:$B$406,"Ja",$E$7:$E$406,E141,$G$7:$G$406,"customer_won")&gt;1),"Duplikat prüfen",IF(U141&lt;0,"Datum prüfen",IF(AND(OR(G141="customer_won",G141="revenue_recorded"),OR(J141="",K141="Nicht zutreffend")),"Wert prüfen",IF(AND(G141="customer_lost",COUNTIFS($A$7:$A$406,A141,$D$7:$D$406,D141,$G$7:$G$406,"qualified_lead",$F$7:$F$406,"&lt;="&amp;F141,$B$7:$B$406,"Ja")=0),"Qualifikation fehlt","Bereit")))))))))</x:f>
      </x:c>
      <x:c r="W141" s="123" t="n">
        <x:f>IF(AND(B141="Ja",G141="qualified_lead",D141&lt;&gt;""),IF(COUNTIFS($A$7:A141,A141,$B$7:B141,"Ja",$D$7:D141,D141,$G$7:G141,"qualified_lead")=1,1,0),0)</x:f>
        <x:v>0</x:v>
      </x:c>
      <x:c r="X141" s="123" t="n">
        <x:f>IF(AND(B141="Ja",G141="customer_won",E141&lt;&gt;""),IF(COUNTIFS($A$7:A141,A141,$B$7:B141,"Ja",$E$7:E141,E141,$G$7:G141,"customer_won")=1,1,0),0)</x:f>
        <x:v>0</x:v>
      </x:c>
      <x:c r="Y141" s="133" t="str">
        <x:f>IF(D141="","",IF(COUNTIFS('KONTAKTE'!$A$7:$A$306,A141,'KONTAKTE'!$B$7:$B$306,D141)&lt;&gt;1,"",IFERROR(INDEX('KONTAKTE'!$F$7:$F$306,SUMIFS('KONTAKTE'!$AF$7:$AF$306,'KONTAKTE'!$A$7:$A$306,A141,'KONTAKTE'!$B$7:$B$306,D141)),"")))</x:f>
      </x:c>
    </x:row>
    <x:row r="142" ht="22.5" customHeight="1">
      <x:c r="A142" s="61" t="str">
        <x:v>Eigene Daten</x:v>
      </x:c>
      <x:c r="B142" s="61" t="str">
        <x:v>Ja</x:v>
      </x:c>
      <x:c r="C142" s="58"/>
      <x:c r="D142" s="58"/>
      <x:c r="E142" s="58"/>
      <x:c r="F142" s="125"/>
      <x:c r="G142" s="58"/>
      <x:c r="H142" s="58"/>
      <x:c r="I142" s="58"/>
      <x:c r="J142" s="129"/>
      <x:c r="K142" s="58"/>
      <x:c r="L142" s="58"/>
      <x:c r="M142" s="58"/>
      <x:c r="N142" s="58"/>
      <x:c r="O142" s="58"/>
      <x:c r="P142" s="58"/>
      <x:c r="Q142" s="58"/>
      <x:c r="R142" s="127" t="str">
        <x:f>IF(D142="","",IF(COUNTIFS('KONTAKTE'!$A$7:$A$306,A142,'KONTAKTE'!$B$7:$B$306,D142)&lt;&gt;1,"",IFERROR(INDEX('KONTAKTE'!$AD$7:$AD$306,SUMIFS('KONTAKTE'!$AF$7:$AF$306,'KONTAKTE'!$A$7:$A$306,A142,'KONTAKTE'!$B$7:$B$306,D142)),"")))</x:f>
      </x:c>
      <x:c r="S142" s="123" t="str">
        <x:f>IF(D142="","",IF(COUNTIFS('KONTAKTE'!$A$7:$A$306,A142,'KONTAKTE'!$B$7:$B$306,D142)&lt;&gt;1,"",IFERROR(INDEX('KONTAKTE'!$Z$7:$Z$306,SUMIFS('KONTAKTE'!$AF$7:$AF$306,'KONTAKTE'!$A$7:$A$306,A142,'KONTAKTE'!$B$7:$B$306,D142)),"")))</x:f>
      </x:c>
      <x:c r="T142" s="123" t="str">
        <x:f>IF(D142="","",IF(COUNTIFS('KONTAKTE'!$A$7:$A$306,A142,'KONTAKTE'!$B$7:$B$306,D142)&lt;&gt;1,"",IFERROR(INDEX('KONTAKTE'!$AA$7:$AA$306,SUMIFS('KONTAKTE'!$AF$7:$AF$306,'KONTAKTE'!$A$7:$A$306,A142,'KONTAKTE'!$B$7:$B$306,D142)),"")))</x:f>
      </x:c>
      <x:c r="U142" s="131" t="str">
        <x:f>IF(OR(D142="",F142="",Y142=""),"",IFERROR(INT(F142-Y142),""))</x:f>
      </x:c>
      <x:c r="V142" s="123" t="str">
        <x:f>IF(C142="","",IF(COUNTIFS('KONTAKTE'!$A$7:$A$306,A142,'KONTAKTE'!$B$7:$B$306,D142)=0,"Lead-ID fehlt",IF(COUNTIFS('KONTAKTE'!$A$7:$A$306,A142,'KONTAKTE'!$B$7:$B$306,D142)&gt;1,"Lead-ID doppelt",IF(AND(G142="customer_won",E142=""),"Deal-ID fehlt",IF(AND(B142="Ja",G142="qualified_lead",D142&lt;&gt;"",COUNTIFS($A$7:$A$406,A142,$B$7:$B$406,"Ja",$D$7:$D$406,D142,$G$7:$G$406,"qualified_lead")&gt;1),"Duplikat prüfen",IF(AND(B142="Ja",G142="customer_won",E142&lt;&gt;"",COUNTIFS($A$7:$A$406,A142,$B$7:$B$406,"Ja",$E$7:$E$406,E142,$G$7:$G$406,"customer_won")&gt;1),"Duplikat prüfen",IF(U142&lt;0,"Datum prüfen",IF(AND(OR(G142="customer_won",G142="revenue_recorded"),OR(J142="",K142="Nicht zutreffend")),"Wert prüfen",IF(AND(G142="customer_lost",COUNTIFS($A$7:$A$406,A142,$D$7:$D$406,D142,$G$7:$G$406,"qualified_lead",$F$7:$F$406,"&lt;="&amp;F142,$B$7:$B$406,"Ja")=0),"Qualifikation fehlt","Bereit")))))))))</x:f>
      </x:c>
      <x:c r="W142" s="123" t="n">
        <x:f>IF(AND(B142="Ja",G142="qualified_lead",D142&lt;&gt;""),IF(COUNTIFS($A$7:A142,A142,$B$7:B142,"Ja",$D$7:D142,D142,$G$7:G142,"qualified_lead")=1,1,0),0)</x:f>
        <x:v>0</x:v>
      </x:c>
      <x:c r="X142" s="123" t="n">
        <x:f>IF(AND(B142="Ja",G142="customer_won",E142&lt;&gt;""),IF(COUNTIFS($A$7:A142,A142,$B$7:B142,"Ja",$E$7:E142,E142,$G$7:G142,"customer_won")=1,1,0),0)</x:f>
        <x:v>0</x:v>
      </x:c>
      <x:c r="Y142" s="133" t="str">
        <x:f>IF(D142="","",IF(COUNTIFS('KONTAKTE'!$A$7:$A$306,A142,'KONTAKTE'!$B$7:$B$306,D142)&lt;&gt;1,"",IFERROR(INDEX('KONTAKTE'!$F$7:$F$306,SUMIFS('KONTAKTE'!$AF$7:$AF$306,'KONTAKTE'!$A$7:$A$306,A142,'KONTAKTE'!$B$7:$B$306,D142)),"")))</x:f>
      </x:c>
    </x:row>
    <x:row r="143" ht="22.5" customHeight="1">
      <x:c r="A143" s="61" t="str">
        <x:v>Eigene Daten</x:v>
      </x:c>
      <x:c r="B143" s="61" t="str">
        <x:v>Ja</x:v>
      </x:c>
      <x:c r="C143" s="58"/>
      <x:c r="D143" s="58"/>
      <x:c r="E143" s="58"/>
      <x:c r="F143" s="125"/>
      <x:c r="G143" s="58"/>
      <x:c r="H143" s="58"/>
      <x:c r="I143" s="58"/>
      <x:c r="J143" s="129"/>
      <x:c r="K143" s="58"/>
      <x:c r="L143" s="58"/>
      <x:c r="M143" s="58"/>
      <x:c r="N143" s="58"/>
      <x:c r="O143" s="58"/>
      <x:c r="P143" s="58"/>
      <x:c r="Q143" s="58"/>
      <x:c r="R143" s="127" t="str">
        <x:f>IF(D143="","",IF(COUNTIFS('KONTAKTE'!$A$7:$A$306,A143,'KONTAKTE'!$B$7:$B$306,D143)&lt;&gt;1,"",IFERROR(INDEX('KONTAKTE'!$AD$7:$AD$306,SUMIFS('KONTAKTE'!$AF$7:$AF$306,'KONTAKTE'!$A$7:$A$306,A143,'KONTAKTE'!$B$7:$B$306,D143)),"")))</x:f>
      </x:c>
      <x:c r="S143" s="123" t="str">
        <x:f>IF(D143="","",IF(COUNTIFS('KONTAKTE'!$A$7:$A$306,A143,'KONTAKTE'!$B$7:$B$306,D143)&lt;&gt;1,"",IFERROR(INDEX('KONTAKTE'!$Z$7:$Z$306,SUMIFS('KONTAKTE'!$AF$7:$AF$306,'KONTAKTE'!$A$7:$A$306,A143,'KONTAKTE'!$B$7:$B$306,D143)),"")))</x:f>
      </x:c>
      <x:c r="T143" s="123" t="str">
        <x:f>IF(D143="","",IF(COUNTIFS('KONTAKTE'!$A$7:$A$306,A143,'KONTAKTE'!$B$7:$B$306,D143)&lt;&gt;1,"",IFERROR(INDEX('KONTAKTE'!$AA$7:$AA$306,SUMIFS('KONTAKTE'!$AF$7:$AF$306,'KONTAKTE'!$A$7:$A$306,A143,'KONTAKTE'!$B$7:$B$306,D143)),"")))</x:f>
      </x:c>
      <x:c r="U143" s="131" t="str">
        <x:f>IF(OR(D143="",F143="",Y143=""),"",IFERROR(INT(F143-Y143),""))</x:f>
      </x:c>
      <x:c r="V143" s="123" t="str">
        <x:f>IF(C143="","",IF(COUNTIFS('KONTAKTE'!$A$7:$A$306,A143,'KONTAKTE'!$B$7:$B$306,D143)=0,"Lead-ID fehlt",IF(COUNTIFS('KONTAKTE'!$A$7:$A$306,A143,'KONTAKTE'!$B$7:$B$306,D143)&gt;1,"Lead-ID doppelt",IF(AND(G143="customer_won",E143=""),"Deal-ID fehlt",IF(AND(B143="Ja",G143="qualified_lead",D143&lt;&gt;"",COUNTIFS($A$7:$A$406,A143,$B$7:$B$406,"Ja",$D$7:$D$406,D143,$G$7:$G$406,"qualified_lead")&gt;1),"Duplikat prüfen",IF(AND(B143="Ja",G143="customer_won",E143&lt;&gt;"",COUNTIFS($A$7:$A$406,A143,$B$7:$B$406,"Ja",$E$7:$E$406,E143,$G$7:$G$406,"customer_won")&gt;1),"Duplikat prüfen",IF(U143&lt;0,"Datum prüfen",IF(AND(OR(G143="customer_won",G143="revenue_recorded"),OR(J143="",K143="Nicht zutreffend")),"Wert prüfen",IF(AND(G143="customer_lost",COUNTIFS($A$7:$A$406,A143,$D$7:$D$406,D143,$G$7:$G$406,"qualified_lead",$F$7:$F$406,"&lt;="&amp;F143,$B$7:$B$406,"Ja")=0),"Qualifikation fehlt","Bereit")))))))))</x:f>
      </x:c>
      <x:c r="W143" s="123" t="n">
        <x:f>IF(AND(B143="Ja",G143="qualified_lead",D143&lt;&gt;""),IF(COUNTIFS($A$7:A143,A143,$B$7:B143,"Ja",$D$7:D143,D143,$G$7:G143,"qualified_lead")=1,1,0),0)</x:f>
        <x:v>0</x:v>
      </x:c>
      <x:c r="X143" s="123" t="n">
        <x:f>IF(AND(B143="Ja",G143="customer_won",E143&lt;&gt;""),IF(COUNTIFS($A$7:A143,A143,$B$7:B143,"Ja",$E$7:E143,E143,$G$7:G143,"customer_won")=1,1,0),0)</x:f>
        <x:v>0</x:v>
      </x:c>
      <x:c r="Y143" s="133" t="str">
        <x:f>IF(D143="","",IF(COUNTIFS('KONTAKTE'!$A$7:$A$306,A143,'KONTAKTE'!$B$7:$B$306,D143)&lt;&gt;1,"",IFERROR(INDEX('KONTAKTE'!$F$7:$F$306,SUMIFS('KONTAKTE'!$AF$7:$AF$306,'KONTAKTE'!$A$7:$A$306,A143,'KONTAKTE'!$B$7:$B$306,D143)),"")))</x:f>
      </x:c>
    </x:row>
    <x:row r="144" ht="22.5" customHeight="1">
      <x:c r="A144" s="61" t="str">
        <x:v>Eigene Daten</x:v>
      </x:c>
      <x:c r="B144" s="61" t="str">
        <x:v>Ja</x:v>
      </x:c>
      <x:c r="C144" s="58"/>
      <x:c r="D144" s="58"/>
      <x:c r="E144" s="58"/>
      <x:c r="F144" s="125"/>
      <x:c r="G144" s="58"/>
      <x:c r="H144" s="58"/>
      <x:c r="I144" s="58"/>
      <x:c r="J144" s="129"/>
      <x:c r="K144" s="58"/>
      <x:c r="L144" s="58"/>
      <x:c r="M144" s="58"/>
      <x:c r="N144" s="58"/>
      <x:c r="O144" s="58"/>
      <x:c r="P144" s="58"/>
      <x:c r="Q144" s="58"/>
      <x:c r="R144" s="127" t="str">
        <x:f>IF(D144="","",IF(COUNTIFS('KONTAKTE'!$A$7:$A$306,A144,'KONTAKTE'!$B$7:$B$306,D144)&lt;&gt;1,"",IFERROR(INDEX('KONTAKTE'!$AD$7:$AD$306,SUMIFS('KONTAKTE'!$AF$7:$AF$306,'KONTAKTE'!$A$7:$A$306,A144,'KONTAKTE'!$B$7:$B$306,D144)),"")))</x:f>
      </x:c>
      <x:c r="S144" s="123" t="str">
        <x:f>IF(D144="","",IF(COUNTIFS('KONTAKTE'!$A$7:$A$306,A144,'KONTAKTE'!$B$7:$B$306,D144)&lt;&gt;1,"",IFERROR(INDEX('KONTAKTE'!$Z$7:$Z$306,SUMIFS('KONTAKTE'!$AF$7:$AF$306,'KONTAKTE'!$A$7:$A$306,A144,'KONTAKTE'!$B$7:$B$306,D144)),"")))</x:f>
      </x:c>
      <x:c r="T144" s="123" t="str">
        <x:f>IF(D144="","",IF(COUNTIFS('KONTAKTE'!$A$7:$A$306,A144,'KONTAKTE'!$B$7:$B$306,D144)&lt;&gt;1,"",IFERROR(INDEX('KONTAKTE'!$AA$7:$AA$306,SUMIFS('KONTAKTE'!$AF$7:$AF$306,'KONTAKTE'!$A$7:$A$306,A144,'KONTAKTE'!$B$7:$B$306,D144)),"")))</x:f>
      </x:c>
      <x:c r="U144" s="131" t="str">
        <x:f>IF(OR(D144="",F144="",Y144=""),"",IFERROR(INT(F144-Y144),""))</x:f>
      </x:c>
      <x:c r="V144" s="123" t="str">
        <x:f>IF(C144="","",IF(COUNTIFS('KONTAKTE'!$A$7:$A$306,A144,'KONTAKTE'!$B$7:$B$306,D144)=0,"Lead-ID fehlt",IF(COUNTIFS('KONTAKTE'!$A$7:$A$306,A144,'KONTAKTE'!$B$7:$B$306,D144)&gt;1,"Lead-ID doppelt",IF(AND(G144="customer_won",E144=""),"Deal-ID fehlt",IF(AND(B144="Ja",G144="qualified_lead",D144&lt;&gt;"",COUNTIFS($A$7:$A$406,A144,$B$7:$B$406,"Ja",$D$7:$D$406,D144,$G$7:$G$406,"qualified_lead")&gt;1),"Duplikat prüfen",IF(AND(B144="Ja",G144="customer_won",E144&lt;&gt;"",COUNTIFS($A$7:$A$406,A144,$B$7:$B$406,"Ja",$E$7:$E$406,E144,$G$7:$G$406,"customer_won")&gt;1),"Duplikat prüfen",IF(U144&lt;0,"Datum prüfen",IF(AND(OR(G144="customer_won",G144="revenue_recorded"),OR(J144="",K144="Nicht zutreffend")),"Wert prüfen",IF(AND(G144="customer_lost",COUNTIFS($A$7:$A$406,A144,$D$7:$D$406,D144,$G$7:$G$406,"qualified_lead",$F$7:$F$406,"&lt;="&amp;F144,$B$7:$B$406,"Ja")=0),"Qualifikation fehlt","Bereit")))))))))</x:f>
      </x:c>
      <x:c r="W144" s="123" t="n">
        <x:f>IF(AND(B144="Ja",G144="qualified_lead",D144&lt;&gt;""),IF(COUNTIFS($A$7:A144,A144,$B$7:B144,"Ja",$D$7:D144,D144,$G$7:G144,"qualified_lead")=1,1,0),0)</x:f>
        <x:v>0</x:v>
      </x:c>
      <x:c r="X144" s="123" t="n">
        <x:f>IF(AND(B144="Ja",G144="customer_won",E144&lt;&gt;""),IF(COUNTIFS($A$7:A144,A144,$B$7:B144,"Ja",$E$7:E144,E144,$G$7:G144,"customer_won")=1,1,0),0)</x:f>
        <x:v>0</x:v>
      </x:c>
      <x:c r="Y144" s="133" t="str">
        <x:f>IF(D144="","",IF(COUNTIFS('KONTAKTE'!$A$7:$A$306,A144,'KONTAKTE'!$B$7:$B$306,D144)&lt;&gt;1,"",IFERROR(INDEX('KONTAKTE'!$F$7:$F$306,SUMIFS('KONTAKTE'!$AF$7:$AF$306,'KONTAKTE'!$A$7:$A$306,A144,'KONTAKTE'!$B$7:$B$306,D144)),"")))</x:f>
      </x:c>
    </x:row>
    <x:row r="145" ht="22.5" customHeight="1">
      <x:c r="A145" s="61" t="str">
        <x:v>Eigene Daten</x:v>
      </x:c>
      <x:c r="B145" s="61" t="str">
        <x:v>Ja</x:v>
      </x:c>
      <x:c r="C145" s="58"/>
      <x:c r="D145" s="58"/>
      <x:c r="E145" s="58"/>
      <x:c r="F145" s="125"/>
      <x:c r="G145" s="58"/>
      <x:c r="H145" s="58"/>
      <x:c r="I145" s="58"/>
      <x:c r="J145" s="129"/>
      <x:c r="K145" s="58"/>
      <x:c r="L145" s="58"/>
      <x:c r="M145" s="58"/>
      <x:c r="N145" s="58"/>
      <x:c r="O145" s="58"/>
      <x:c r="P145" s="58"/>
      <x:c r="Q145" s="58"/>
      <x:c r="R145" s="127" t="str">
        <x:f>IF(D145="","",IF(COUNTIFS('KONTAKTE'!$A$7:$A$306,A145,'KONTAKTE'!$B$7:$B$306,D145)&lt;&gt;1,"",IFERROR(INDEX('KONTAKTE'!$AD$7:$AD$306,SUMIFS('KONTAKTE'!$AF$7:$AF$306,'KONTAKTE'!$A$7:$A$306,A145,'KONTAKTE'!$B$7:$B$306,D145)),"")))</x:f>
      </x:c>
      <x:c r="S145" s="123" t="str">
        <x:f>IF(D145="","",IF(COUNTIFS('KONTAKTE'!$A$7:$A$306,A145,'KONTAKTE'!$B$7:$B$306,D145)&lt;&gt;1,"",IFERROR(INDEX('KONTAKTE'!$Z$7:$Z$306,SUMIFS('KONTAKTE'!$AF$7:$AF$306,'KONTAKTE'!$A$7:$A$306,A145,'KONTAKTE'!$B$7:$B$306,D145)),"")))</x:f>
      </x:c>
      <x:c r="T145" s="123" t="str">
        <x:f>IF(D145="","",IF(COUNTIFS('KONTAKTE'!$A$7:$A$306,A145,'KONTAKTE'!$B$7:$B$306,D145)&lt;&gt;1,"",IFERROR(INDEX('KONTAKTE'!$AA$7:$AA$306,SUMIFS('KONTAKTE'!$AF$7:$AF$306,'KONTAKTE'!$A$7:$A$306,A145,'KONTAKTE'!$B$7:$B$306,D145)),"")))</x:f>
      </x:c>
      <x:c r="U145" s="131" t="str">
        <x:f>IF(OR(D145="",F145="",Y145=""),"",IFERROR(INT(F145-Y145),""))</x:f>
      </x:c>
      <x:c r="V145" s="123" t="str">
        <x:f>IF(C145="","",IF(COUNTIFS('KONTAKTE'!$A$7:$A$306,A145,'KONTAKTE'!$B$7:$B$306,D145)=0,"Lead-ID fehlt",IF(COUNTIFS('KONTAKTE'!$A$7:$A$306,A145,'KONTAKTE'!$B$7:$B$306,D145)&gt;1,"Lead-ID doppelt",IF(AND(G145="customer_won",E145=""),"Deal-ID fehlt",IF(AND(B145="Ja",G145="qualified_lead",D145&lt;&gt;"",COUNTIFS($A$7:$A$406,A145,$B$7:$B$406,"Ja",$D$7:$D$406,D145,$G$7:$G$406,"qualified_lead")&gt;1),"Duplikat prüfen",IF(AND(B145="Ja",G145="customer_won",E145&lt;&gt;"",COUNTIFS($A$7:$A$406,A145,$B$7:$B$406,"Ja",$E$7:$E$406,E145,$G$7:$G$406,"customer_won")&gt;1),"Duplikat prüfen",IF(U145&lt;0,"Datum prüfen",IF(AND(OR(G145="customer_won",G145="revenue_recorded"),OR(J145="",K145="Nicht zutreffend")),"Wert prüfen",IF(AND(G145="customer_lost",COUNTIFS($A$7:$A$406,A145,$D$7:$D$406,D145,$G$7:$G$406,"qualified_lead",$F$7:$F$406,"&lt;="&amp;F145,$B$7:$B$406,"Ja")=0),"Qualifikation fehlt","Bereit")))))))))</x:f>
      </x:c>
      <x:c r="W145" s="123" t="n">
        <x:f>IF(AND(B145="Ja",G145="qualified_lead",D145&lt;&gt;""),IF(COUNTIFS($A$7:A145,A145,$B$7:B145,"Ja",$D$7:D145,D145,$G$7:G145,"qualified_lead")=1,1,0),0)</x:f>
        <x:v>0</x:v>
      </x:c>
      <x:c r="X145" s="123" t="n">
        <x:f>IF(AND(B145="Ja",G145="customer_won",E145&lt;&gt;""),IF(COUNTIFS($A$7:A145,A145,$B$7:B145,"Ja",$E$7:E145,E145,$G$7:G145,"customer_won")=1,1,0),0)</x:f>
        <x:v>0</x:v>
      </x:c>
      <x:c r="Y145" s="133" t="str">
        <x:f>IF(D145="","",IF(COUNTIFS('KONTAKTE'!$A$7:$A$306,A145,'KONTAKTE'!$B$7:$B$306,D145)&lt;&gt;1,"",IFERROR(INDEX('KONTAKTE'!$F$7:$F$306,SUMIFS('KONTAKTE'!$AF$7:$AF$306,'KONTAKTE'!$A$7:$A$306,A145,'KONTAKTE'!$B$7:$B$306,D145)),"")))</x:f>
      </x:c>
    </x:row>
    <x:row r="146" ht="22.5" customHeight="1">
      <x:c r="A146" s="61" t="str">
        <x:v>Eigene Daten</x:v>
      </x:c>
      <x:c r="B146" s="61" t="str">
        <x:v>Ja</x:v>
      </x:c>
      <x:c r="C146" s="58"/>
      <x:c r="D146" s="58"/>
      <x:c r="E146" s="58"/>
      <x:c r="F146" s="125"/>
      <x:c r="G146" s="58"/>
      <x:c r="H146" s="58"/>
      <x:c r="I146" s="58"/>
      <x:c r="J146" s="129"/>
      <x:c r="K146" s="58"/>
      <x:c r="L146" s="58"/>
      <x:c r="M146" s="58"/>
      <x:c r="N146" s="58"/>
      <x:c r="O146" s="58"/>
      <x:c r="P146" s="58"/>
      <x:c r="Q146" s="58"/>
      <x:c r="R146" s="127" t="str">
        <x:f>IF(D146="","",IF(COUNTIFS('KONTAKTE'!$A$7:$A$306,A146,'KONTAKTE'!$B$7:$B$306,D146)&lt;&gt;1,"",IFERROR(INDEX('KONTAKTE'!$AD$7:$AD$306,SUMIFS('KONTAKTE'!$AF$7:$AF$306,'KONTAKTE'!$A$7:$A$306,A146,'KONTAKTE'!$B$7:$B$306,D146)),"")))</x:f>
      </x:c>
      <x:c r="S146" s="123" t="str">
        <x:f>IF(D146="","",IF(COUNTIFS('KONTAKTE'!$A$7:$A$306,A146,'KONTAKTE'!$B$7:$B$306,D146)&lt;&gt;1,"",IFERROR(INDEX('KONTAKTE'!$Z$7:$Z$306,SUMIFS('KONTAKTE'!$AF$7:$AF$306,'KONTAKTE'!$A$7:$A$306,A146,'KONTAKTE'!$B$7:$B$306,D146)),"")))</x:f>
      </x:c>
      <x:c r="T146" s="123" t="str">
        <x:f>IF(D146="","",IF(COUNTIFS('KONTAKTE'!$A$7:$A$306,A146,'KONTAKTE'!$B$7:$B$306,D146)&lt;&gt;1,"",IFERROR(INDEX('KONTAKTE'!$AA$7:$AA$306,SUMIFS('KONTAKTE'!$AF$7:$AF$306,'KONTAKTE'!$A$7:$A$306,A146,'KONTAKTE'!$B$7:$B$306,D146)),"")))</x:f>
      </x:c>
      <x:c r="U146" s="131" t="str">
        <x:f>IF(OR(D146="",F146="",Y146=""),"",IFERROR(INT(F146-Y146),""))</x:f>
      </x:c>
      <x:c r="V146" s="123" t="str">
        <x:f>IF(C146="","",IF(COUNTIFS('KONTAKTE'!$A$7:$A$306,A146,'KONTAKTE'!$B$7:$B$306,D146)=0,"Lead-ID fehlt",IF(COUNTIFS('KONTAKTE'!$A$7:$A$306,A146,'KONTAKTE'!$B$7:$B$306,D146)&gt;1,"Lead-ID doppelt",IF(AND(G146="customer_won",E146=""),"Deal-ID fehlt",IF(AND(B146="Ja",G146="qualified_lead",D146&lt;&gt;"",COUNTIFS($A$7:$A$406,A146,$B$7:$B$406,"Ja",$D$7:$D$406,D146,$G$7:$G$406,"qualified_lead")&gt;1),"Duplikat prüfen",IF(AND(B146="Ja",G146="customer_won",E146&lt;&gt;"",COUNTIFS($A$7:$A$406,A146,$B$7:$B$406,"Ja",$E$7:$E$406,E146,$G$7:$G$406,"customer_won")&gt;1),"Duplikat prüfen",IF(U146&lt;0,"Datum prüfen",IF(AND(OR(G146="customer_won",G146="revenue_recorded"),OR(J146="",K146="Nicht zutreffend")),"Wert prüfen",IF(AND(G146="customer_lost",COUNTIFS($A$7:$A$406,A146,$D$7:$D$406,D146,$G$7:$G$406,"qualified_lead",$F$7:$F$406,"&lt;="&amp;F146,$B$7:$B$406,"Ja")=0),"Qualifikation fehlt","Bereit")))))))))</x:f>
      </x:c>
      <x:c r="W146" s="123" t="n">
        <x:f>IF(AND(B146="Ja",G146="qualified_lead",D146&lt;&gt;""),IF(COUNTIFS($A$7:A146,A146,$B$7:B146,"Ja",$D$7:D146,D146,$G$7:G146,"qualified_lead")=1,1,0),0)</x:f>
        <x:v>0</x:v>
      </x:c>
      <x:c r="X146" s="123" t="n">
        <x:f>IF(AND(B146="Ja",G146="customer_won",E146&lt;&gt;""),IF(COUNTIFS($A$7:A146,A146,$B$7:B146,"Ja",$E$7:E146,E146,$G$7:G146,"customer_won")=1,1,0),0)</x:f>
        <x:v>0</x:v>
      </x:c>
      <x:c r="Y146" s="133" t="str">
        <x:f>IF(D146="","",IF(COUNTIFS('KONTAKTE'!$A$7:$A$306,A146,'KONTAKTE'!$B$7:$B$306,D146)&lt;&gt;1,"",IFERROR(INDEX('KONTAKTE'!$F$7:$F$306,SUMIFS('KONTAKTE'!$AF$7:$AF$306,'KONTAKTE'!$A$7:$A$306,A146,'KONTAKTE'!$B$7:$B$306,D146)),"")))</x:f>
      </x:c>
    </x:row>
    <x:row r="147" ht="22.5" customHeight="1">
      <x:c r="A147" s="61" t="str">
        <x:v>Eigene Daten</x:v>
      </x:c>
      <x:c r="B147" s="61" t="str">
        <x:v>Ja</x:v>
      </x:c>
      <x:c r="C147" s="58"/>
      <x:c r="D147" s="58"/>
      <x:c r="E147" s="58"/>
      <x:c r="F147" s="125"/>
      <x:c r="G147" s="58"/>
      <x:c r="H147" s="58"/>
      <x:c r="I147" s="58"/>
      <x:c r="J147" s="129"/>
      <x:c r="K147" s="58"/>
      <x:c r="L147" s="58"/>
      <x:c r="M147" s="58"/>
      <x:c r="N147" s="58"/>
      <x:c r="O147" s="58"/>
      <x:c r="P147" s="58"/>
      <x:c r="Q147" s="58"/>
      <x:c r="R147" s="127" t="str">
        <x:f>IF(D147="","",IF(COUNTIFS('KONTAKTE'!$A$7:$A$306,A147,'KONTAKTE'!$B$7:$B$306,D147)&lt;&gt;1,"",IFERROR(INDEX('KONTAKTE'!$AD$7:$AD$306,SUMIFS('KONTAKTE'!$AF$7:$AF$306,'KONTAKTE'!$A$7:$A$306,A147,'KONTAKTE'!$B$7:$B$306,D147)),"")))</x:f>
      </x:c>
      <x:c r="S147" s="123" t="str">
        <x:f>IF(D147="","",IF(COUNTIFS('KONTAKTE'!$A$7:$A$306,A147,'KONTAKTE'!$B$7:$B$306,D147)&lt;&gt;1,"",IFERROR(INDEX('KONTAKTE'!$Z$7:$Z$306,SUMIFS('KONTAKTE'!$AF$7:$AF$306,'KONTAKTE'!$A$7:$A$306,A147,'KONTAKTE'!$B$7:$B$306,D147)),"")))</x:f>
      </x:c>
      <x:c r="T147" s="123" t="str">
        <x:f>IF(D147="","",IF(COUNTIFS('KONTAKTE'!$A$7:$A$306,A147,'KONTAKTE'!$B$7:$B$306,D147)&lt;&gt;1,"",IFERROR(INDEX('KONTAKTE'!$AA$7:$AA$306,SUMIFS('KONTAKTE'!$AF$7:$AF$306,'KONTAKTE'!$A$7:$A$306,A147,'KONTAKTE'!$B$7:$B$306,D147)),"")))</x:f>
      </x:c>
      <x:c r="U147" s="131" t="str">
        <x:f>IF(OR(D147="",F147="",Y147=""),"",IFERROR(INT(F147-Y147),""))</x:f>
      </x:c>
      <x:c r="V147" s="123" t="str">
        <x:f>IF(C147="","",IF(COUNTIFS('KONTAKTE'!$A$7:$A$306,A147,'KONTAKTE'!$B$7:$B$306,D147)=0,"Lead-ID fehlt",IF(COUNTIFS('KONTAKTE'!$A$7:$A$306,A147,'KONTAKTE'!$B$7:$B$306,D147)&gt;1,"Lead-ID doppelt",IF(AND(G147="customer_won",E147=""),"Deal-ID fehlt",IF(AND(B147="Ja",G147="qualified_lead",D147&lt;&gt;"",COUNTIFS($A$7:$A$406,A147,$B$7:$B$406,"Ja",$D$7:$D$406,D147,$G$7:$G$406,"qualified_lead")&gt;1),"Duplikat prüfen",IF(AND(B147="Ja",G147="customer_won",E147&lt;&gt;"",COUNTIFS($A$7:$A$406,A147,$B$7:$B$406,"Ja",$E$7:$E$406,E147,$G$7:$G$406,"customer_won")&gt;1),"Duplikat prüfen",IF(U147&lt;0,"Datum prüfen",IF(AND(OR(G147="customer_won",G147="revenue_recorded"),OR(J147="",K147="Nicht zutreffend")),"Wert prüfen",IF(AND(G147="customer_lost",COUNTIFS($A$7:$A$406,A147,$D$7:$D$406,D147,$G$7:$G$406,"qualified_lead",$F$7:$F$406,"&lt;="&amp;F147,$B$7:$B$406,"Ja")=0),"Qualifikation fehlt","Bereit")))))))))</x:f>
      </x:c>
      <x:c r="W147" s="123" t="n">
        <x:f>IF(AND(B147="Ja",G147="qualified_lead",D147&lt;&gt;""),IF(COUNTIFS($A$7:A147,A147,$B$7:B147,"Ja",$D$7:D147,D147,$G$7:G147,"qualified_lead")=1,1,0),0)</x:f>
        <x:v>0</x:v>
      </x:c>
      <x:c r="X147" s="123" t="n">
        <x:f>IF(AND(B147="Ja",G147="customer_won",E147&lt;&gt;""),IF(COUNTIFS($A$7:A147,A147,$B$7:B147,"Ja",$E$7:E147,E147,$G$7:G147,"customer_won")=1,1,0),0)</x:f>
        <x:v>0</x:v>
      </x:c>
      <x:c r="Y147" s="133" t="str">
        <x:f>IF(D147="","",IF(COUNTIFS('KONTAKTE'!$A$7:$A$306,A147,'KONTAKTE'!$B$7:$B$306,D147)&lt;&gt;1,"",IFERROR(INDEX('KONTAKTE'!$F$7:$F$306,SUMIFS('KONTAKTE'!$AF$7:$AF$306,'KONTAKTE'!$A$7:$A$306,A147,'KONTAKTE'!$B$7:$B$306,D147)),"")))</x:f>
      </x:c>
    </x:row>
    <x:row r="148" ht="22.5" customHeight="1">
      <x:c r="A148" s="61" t="str">
        <x:v>Eigene Daten</x:v>
      </x:c>
      <x:c r="B148" s="61" t="str">
        <x:v>Ja</x:v>
      </x:c>
      <x:c r="C148" s="58"/>
      <x:c r="D148" s="58"/>
      <x:c r="E148" s="58"/>
      <x:c r="F148" s="125"/>
      <x:c r="G148" s="58"/>
      <x:c r="H148" s="58"/>
      <x:c r="I148" s="58"/>
      <x:c r="J148" s="129"/>
      <x:c r="K148" s="58"/>
      <x:c r="L148" s="58"/>
      <x:c r="M148" s="58"/>
      <x:c r="N148" s="58"/>
      <x:c r="O148" s="58"/>
      <x:c r="P148" s="58"/>
      <x:c r="Q148" s="58"/>
      <x:c r="R148" s="127" t="str">
        <x:f>IF(D148="","",IF(COUNTIFS('KONTAKTE'!$A$7:$A$306,A148,'KONTAKTE'!$B$7:$B$306,D148)&lt;&gt;1,"",IFERROR(INDEX('KONTAKTE'!$AD$7:$AD$306,SUMIFS('KONTAKTE'!$AF$7:$AF$306,'KONTAKTE'!$A$7:$A$306,A148,'KONTAKTE'!$B$7:$B$306,D148)),"")))</x:f>
      </x:c>
      <x:c r="S148" s="123" t="str">
        <x:f>IF(D148="","",IF(COUNTIFS('KONTAKTE'!$A$7:$A$306,A148,'KONTAKTE'!$B$7:$B$306,D148)&lt;&gt;1,"",IFERROR(INDEX('KONTAKTE'!$Z$7:$Z$306,SUMIFS('KONTAKTE'!$AF$7:$AF$306,'KONTAKTE'!$A$7:$A$306,A148,'KONTAKTE'!$B$7:$B$306,D148)),"")))</x:f>
      </x:c>
      <x:c r="T148" s="123" t="str">
        <x:f>IF(D148="","",IF(COUNTIFS('KONTAKTE'!$A$7:$A$306,A148,'KONTAKTE'!$B$7:$B$306,D148)&lt;&gt;1,"",IFERROR(INDEX('KONTAKTE'!$AA$7:$AA$306,SUMIFS('KONTAKTE'!$AF$7:$AF$306,'KONTAKTE'!$A$7:$A$306,A148,'KONTAKTE'!$B$7:$B$306,D148)),"")))</x:f>
      </x:c>
      <x:c r="U148" s="131" t="str">
        <x:f>IF(OR(D148="",F148="",Y148=""),"",IFERROR(INT(F148-Y148),""))</x:f>
      </x:c>
      <x:c r="V148" s="123" t="str">
        <x:f>IF(C148="","",IF(COUNTIFS('KONTAKTE'!$A$7:$A$306,A148,'KONTAKTE'!$B$7:$B$306,D148)=0,"Lead-ID fehlt",IF(COUNTIFS('KONTAKTE'!$A$7:$A$306,A148,'KONTAKTE'!$B$7:$B$306,D148)&gt;1,"Lead-ID doppelt",IF(AND(G148="customer_won",E148=""),"Deal-ID fehlt",IF(AND(B148="Ja",G148="qualified_lead",D148&lt;&gt;"",COUNTIFS($A$7:$A$406,A148,$B$7:$B$406,"Ja",$D$7:$D$406,D148,$G$7:$G$406,"qualified_lead")&gt;1),"Duplikat prüfen",IF(AND(B148="Ja",G148="customer_won",E148&lt;&gt;"",COUNTIFS($A$7:$A$406,A148,$B$7:$B$406,"Ja",$E$7:$E$406,E148,$G$7:$G$406,"customer_won")&gt;1),"Duplikat prüfen",IF(U148&lt;0,"Datum prüfen",IF(AND(OR(G148="customer_won",G148="revenue_recorded"),OR(J148="",K148="Nicht zutreffend")),"Wert prüfen",IF(AND(G148="customer_lost",COUNTIFS($A$7:$A$406,A148,$D$7:$D$406,D148,$G$7:$G$406,"qualified_lead",$F$7:$F$406,"&lt;="&amp;F148,$B$7:$B$406,"Ja")=0),"Qualifikation fehlt","Bereit")))))))))</x:f>
      </x:c>
      <x:c r="W148" s="123" t="n">
        <x:f>IF(AND(B148="Ja",G148="qualified_lead",D148&lt;&gt;""),IF(COUNTIFS($A$7:A148,A148,$B$7:B148,"Ja",$D$7:D148,D148,$G$7:G148,"qualified_lead")=1,1,0),0)</x:f>
        <x:v>0</x:v>
      </x:c>
      <x:c r="X148" s="123" t="n">
        <x:f>IF(AND(B148="Ja",G148="customer_won",E148&lt;&gt;""),IF(COUNTIFS($A$7:A148,A148,$B$7:B148,"Ja",$E$7:E148,E148,$G$7:G148,"customer_won")=1,1,0),0)</x:f>
        <x:v>0</x:v>
      </x:c>
      <x:c r="Y148" s="133" t="str">
        <x:f>IF(D148="","",IF(COUNTIFS('KONTAKTE'!$A$7:$A$306,A148,'KONTAKTE'!$B$7:$B$306,D148)&lt;&gt;1,"",IFERROR(INDEX('KONTAKTE'!$F$7:$F$306,SUMIFS('KONTAKTE'!$AF$7:$AF$306,'KONTAKTE'!$A$7:$A$306,A148,'KONTAKTE'!$B$7:$B$306,D148)),"")))</x:f>
      </x:c>
    </x:row>
    <x:row r="149" ht="22.5" customHeight="1">
      <x:c r="A149" s="61" t="str">
        <x:v>Eigene Daten</x:v>
      </x:c>
      <x:c r="B149" s="61" t="str">
        <x:v>Ja</x:v>
      </x:c>
      <x:c r="C149" s="58"/>
      <x:c r="D149" s="58"/>
      <x:c r="E149" s="58"/>
      <x:c r="F149" s="125"/>
      <x:c r="G149" s="58"/>
      <x:c r="H149" s="58"/>
      <x:c r="I149" s="58"/>
      <x:c r="J149" s="129"/>
      <x:c r="K149" s="58"/>
      <x:c r="L149" s="58"/>
      <x:c r="M149" s="58"/>
      <x:c r="N149" s="58"/>
      <x:c r="O149" s="58"/>
      <x:c r="P149" s="58"/>
      <x:c r="Q149" s="58"/>
      <x:c r="R149" s="127" t="str">
        <x:f>IF(D149="","",IF(COUNTIFS('KONTAKTE'!$A$7:$A$306,A149,'KONTAKTE'!$B$7:$B$306,D149)&lt;&gt;1,"",IFERROR(INDEX('KONTAKTE'!$AD$7:$AD$306,SUMIFS('KONTAKTE'!$AF$7:$AF$306,'KONTAKTE'!$A$7:$A$306,A149,'KONTAKTE'!$B$7:$B$306,D149)),"")))</x:f>
      </x:c>
      <x:c r="S149" s="123" t="str">
        <x:f>IF(D149="","",IF(COUNTIFS('KONTAKTE'!$A$7:$A$306,A149,'KONTAKTE'!$B$7:$B$306,D149)&lt;&gt;1,"",IFERROR(INDEX('KONTAKTE'!$Z$7:$Z$306,SUMIFS('KONTAKTE'!$AF$7:$AF$306,'KONTAKTE'!$A$7:$A$306,A149,'KONTAKTE'!$B$7:$B$306,D149)),"")))</x:f>
      </x:c>
      <x:c r="T149" s="123" t="str">
        <x:f>IF(D149="","",IF(COUNTIFS('KONTAKTE'!$A$7:$A$306,A149,'KONTAKTE'!$B$7:$B$306,D149)&lt;&gt;1,"",IFERROR(INDEX('KONTAKTE'!$AA$7:$AA$306,SUMIFS('KONTAKTE'!$AF$7:$AF$306,'KONTAKTE'!$A$7:$A$306,A149,'KONTAKTE'!$B$7:$B$306,D149)),"")))</x:f>
      </x:c>
      <x:c r="U149" s="131" t="str">
        <x:f>IF(OR(D149="",F149="",Y149=""),"",IFERROR(INT(F149-Y149),""))</x:f>
      </x:c>
      <x:c r="V149" s="123" t="str">
        <x:f>IF(C149="","",IF(COUNTIFS('KONTAKTE'!$A$7:$A$306,A149,'KONTAKTE'!$B$7:$B$306,D149)=0,"Lead-ID fehlt",IF(COUNTIFS('KONTAKTE'!$A$7:$A$306,A149,'KONTAKTE'!$B$7:$B$306,D149)&gt;1,"Lead-ID doppelt",IF(AND(G149="customer_won",E149=""),"Deal-ID fehlt",IF(AND(B149="Ja",G149="qualified_lead",D149&lt;&gt;"",COUNTIFS($A$7:$A$406,A149,$B$7:$B$406,"Ja",$D$7:$D$406,D149,$G$7:$G$406,"qualified_lead")&gt;1),"Duplikat prüfen",IF(AND(B149="Ja",G149="customer_won",E149&lt;&gt;"",COUNTIFS($A$7:$A$406,A149,$B$7:$B$406,"Ja",$E$7:$E$406,E149,$G$7:$G$406,"customer_won")&gt;1),"Duplikat prüfen",IF(U149&lt;0,"Datum prüfen",IF(AND(OR(G149="customer_won",G149="revenue_recorded"),OR(J149="",K149="Nicht zutreffend")),"Wert prüfen",IF(AND(G149="customer_lost",COUNTIFS($A$7:$A$406,A149,$D$7:$D$406,D149,$G$7:$G$406,"qualified_lead",$F$7:$F$406,"&lt;="&amp;F149,$B$7:$B$406,"Ja")=0),"Qualifikation fehlt","Bereit")))))))))</x:f>
      </x:c>
      <x:c r="W149" s="123" t="n">
        <x:f>IF(AND(B149="Ja",G149="qualified_lead",D149&lt;&gt;""),IF(COUNTIFS($A$7:A149,A149,$B$7:B149,"Ja",$D$7:D149,D149,$G$7:G149,"qualified_lead")=1,1,0),0)</x:f>
        <x:v>0</x:v>
      </x:c>
      <x:c r="X149" s="123" t="n">
        <x:f>IF(AND(B149="Ja",G149="customer_won",E149&lt;&gt;""),IF(COUNTIFS($A$7:A149,A149,$B$7:B149,"Ja",$E$7:E149,E149,$G$7:G149,"customer_won")=1,1,0),0)</x:f>
        <x:v>0</x:v>
      </x:c>
      <x:c r="Y149" s="133" t="str">
        <x:f>IF(D149="","",IF(COUNTIFS('KONTAKTE'!$A$7:$A$306,A149,'KONTAKTE'!$B$7:$B$306,D149)&lt;&gt;1,"",IFERROR(INDEX('KONTAKTE'!$F$7:$F$306,SUMIFS('KONTAKTE'!$AF$7:$AF$306,'KONTAKTE'!$A$7:$A$306,A149,'KONTAKTE'!$B$7:$B$306,D149)),"")))</x:f>
      </x:c>
    </x:row>
    <x:row r="150" ht="22.5" customHeight="1">
      <x:c r="A150" s="61" t="str">
        <x:v>Eigene Daten</x:v>
      </x:c>
      <x:c r="B150" s="61" t="str">
        <x:v>Ja</x:v>
      </x:c>
      <x:c r="C150" s="58"/>
      <x:c r="D150" s="58"/>
      <x:c r="E150" s="58"/>
      <x:c r="F150" s="125"/>
      <x:c r="G150" s="58"/>
      <x:c r="H150" s="58"/>
      <x:c r="I150" s="58"/>
      <x:c r="J150" s="129"/>
      <x:c r="K150" s="58"/>
      <x:c r="L150" s="58"/>
      <x:c r="M150" s="58"/>
      <x:c r="N150" s="58"/>
      <x:c r="O150" s="58"/>
      <x:c r="P150" s="58"/>
      <x:c r="Q150" s="58"/>
      <x:c r="R150" s="127" t="str">
        <x:f>IF(D150="","",IF(COUNTIFS('KONTAKTE'!$A$7:$A$306,A150,'KONTAKTE'!$B$7:$B$306,D150)&lt;&gt;1,"",IFERROR(INDEX('KONTAKTE'!$AD$7:$AD$306,SUMIFS('KONTAKTE'!$AF$7:$AF$306,'KONTAKTE'!$A$7:$A$306,A150,'KONTAKTE'!$B$7:$B$306,D150)),"")))</x:f>
      </x:c>
      <x:c r="S150" s="123" t="str">
        <x:f>IF(D150="","",IF(COUNTIFS('KONTAKTE'!$A$7:$A$306,A150,'KONTAKTE'!$B$7:$B$306,D150)&lt;&gt;1,"",IFERROR(INDEX('KONTAKTE'!$Z$7:$Z$306,SUMIFS('KONTAKTE'!$AF$7:$AF$306,'KONTAKTE'!$A$7:$A$306,A150,'KONTAKTE'!$B$7:$B$306,D150)),"")))</x:f>
      </x:c>
      <x:c r="T150" s="123" t="str">
        <x:f>IF(D150="","",IF(COUNTIFS('KONTAKTE'!$A$7:$A$306,A150,'KONTAKTE'!$B$7:$B$306,D150)&lt;&gt;1,"",IFERROR(INDEX('KONTAKTE'!$AA$7:$AA$306,SUMIFS('KONTAKTE'!$AF$7:$AF$306,'KONTAKTE'!$A$7:$A$306,A150,'KONTAKTE'!$B$7:$B$306,D150)),"")))</x:f>
      </x:c>
      <x:c r="U150" s="131" t="str">
        <x:f>IF(OR(D150="",F150="",Y150=""),"",IFERROR(INT(F150-Y150),""))</x:f>
      </x:c>
      <x:c r="V150" s="123" t="str">
        <x:f>IF(C150="","",IF(COUNTIFS('KONTAKTE'!$A$7:$A$306,A150,'KONTAKTE'!$B$7:$B$306,D150)=0,"Lead-ID fehlt",IF(COUNTIFS('KONTAKTE'!$A$7:$A$306,A150,'KONTAKTE'!$B$7:$B$306,D150)&gt;1,"Lead-ID doppelt",IF(AND(G150="customer_won",E150=""),"Deal-ID fehlt",IF(AND(B150="Ja",G150="qualified_lead",D150&lt;&gt;"",COUNTIFS($A$7:$A$406,A150,$B$7:$B$406,"Ja",$D$7:$D$406,D150,$G$7:$G$406,"qualified_lead")&gt;1),"Duplikat prüfen",IF(AND(B150="Ja",G150="customer_won",E150&lt;&gt;"",COUNTIFS($A$7:$A$406,A150,$B$7:$B$406,"Ja",$E$7:$E$406,E150,$G$7:$G$406,"customer_won")&gt;1),"Duplikat prüfen",IF(U150&lt;0,"Datum prüfen",IF(AND(OR(G150="customer_won",G150="revenue_recorded"),OR(J150="",K150="Nicht zutreffend")),"Wert prüfen",IF(AND(G150="customer_lost",COUNTIFS($A$7:$A$406,A150,$D$7:$D$406,D150,$G$7:$G$406,"qualified_lead",$F$7:$F$406,"&lt;="&amp;F150,$B$7:$B$406,"Ja")=0),"Qualifikation fehlt","Bereit")))))))))</x:f>
      </x:c>
      <x:c r="W150" s="123" t="n">
        <x:f>IF(AND(B150="Ja",G150="qualified_lead",D150&lt;&gt;""),IF(COUNTIFS($A$7:A150,A150,$B$7:B150,"Ja",$D$7:D150,D150,$G$7:G150,"qualified_lead")=1,1,0),0)</x:f>
        <x:v>0</x:v>
      </x:c>
      <x:c r="X150" s="123" t="n">
        <x:f>IF(AND(B150="Ja",G150="customer_won",E150&lt;&gt;""),IF(COUNTIFS($A$7:A150,A150,$B$7:B150,"Ja",$E$7:E150,E150,$G$7:G150,"customer_won")=1,1,0),0)</x:f>
        <x:v>0</x:v>
      </x:c>
      <x:c r="Y150" s="133" t="str">
        <x:f>IF(D150="","",IF(COUNTIFS('KONTAKTE'!$A$7:$A$306,A150,'KONTAKTE'!$B$7:$B$306,D150)&lt;&gt;1,"",IFERROR(INDEX('KONTAKTE'!$F$7:$F$306,SUMIFS('KONTAKTE'!$AF$7:$AF$306,'KONTAKTE'!$A$7:$A$306,A150,'KONTAKTE'!$B$7:$B$306,D150)),"")))</x:f>
      </x:c>
    </x:row>
    <x:row r="151" ht="22.5" customHeight="1">
      <x:c r="A151" s="61" t="str">
        <x:v>Eigene Daten</x:v>
      </x:c>
      <x:c r="B151" s="61" t="str">
        <x:v>Ja</x:v>
      </x:c>
      <x:c r="C151" s="58"/>
      <x:c r="D151" s="58"/>
      <x:c r="E151" s="58"/>
      <x:c r="F151" s="125"/>
      <x:c r="G151" s="58"/>
      <x:c r="H151" s="58"/>
      <x:c r="I151" s="58"/>
      <x:c r="J151" s="129"/>
      <x:c r="K151" s="58"/>
      <x:c r="L151" s="58"/>
      <x:c r="M151" s="58"/>
      <x:c r="N151" s="58"/>
      <x:c r="O151" s="58"/>
      <x:c r="P151" s="58"/>
      <x:c r="Q151" s="58"/>
      <x:c r="R151" s="127" t="str">
        <x:f>IF(D151="","",IF(COUNTIFS('KONTAKTE'!$A$7:$A$306,A151,'KONTAKTE'!$B$7:$B$306,D151)&lt;&gt;1,"",IFERROR(INDEX('KONTAKTE'!$AD$7:$AD$306,SUMIFS('KONTAKTE'!$AF$7:$AF$306,'KONTAKTE'!$A$7:$A$306,A151,'KONTAKTE'!$B$7:$B$306,D151)),"")))</x:f>
      </x:c>
      <x:c r="S151" s="123" t="str">
        <x:f>IF(D151="","",IF(COUNTIFS('KONTAKTE'!$A$7:$A$306,A151,'KONTAKTE'!$B$7:$B$306,D151)&lt;&gt;1,"",IFERROR(INDEX('KONTAKTE'!$Z$7:$Z$306,SUMIFS('KONTAKTE'!$AF$7:$AF$306,'KONTAKTE'!$A$7:$A$306,A151,'KONTAKTE'!$B$7:$B$306,D151)),"")))</x:f>
      </x:c>
      <x:c r="T151" s="123" t="str">
        <x:f>IF(D151="","",IF(COUNTIFS('KONTAKTE'!$A$7:$A$306,A151,'KONTAKTE'!$B$7:$B$306,D151)&lt;&gt;1,"",IFERROR(INDEX('KONTAKTE'!$AA$7:$AA$306,SUMIFS('KONTAKTE'!$AF$7:$AF$306,'KONTAKTE'!$A$7:$A$306,A151,'KONTAKTE'!$B$7:$B$306,D151)),"")))</x:f>
      </x:c>
      <x:c r="U151" s="131" t="str">
        <x:f>IF(OR(D151="",F151="",Y151=""),"",IFERROR(INT(F151-Y151),""))</x:f>
      </x:c>
      <x:c r="V151" s="123" t="str">
        <x:f>IF(C151="","",IF(COUNTIFS('KONTAKTE'!$A$7:$A$306,A151,'KONTAKTE'!$B$7:$B$306,D151)=0,"Lead-ID fehlt",IF(COUNTIFS('KONTAKTE'!$A$7:$A$306,A151,'KONTAKTE'!$B$7:$B$306,D151)&gt;1,"Lead-ID doppelt",IF(AND(G151="customer_won",E151=""),"Deal-ID fehlt",IF(AND(B151="Ja",G151="qualified_lead",D151&lt;&gt;"",COUNTIFS($A$7:$A$406,A151,$B$7:$B$406,"Ja",$D$7:$D$406,D151,$G$7:$G$406,"qualified_lead")&gt;1),"Duplikat prüfen",IF(AND(B151="Ja",G151="customer_won",E151&lt;&gt;"",COUNTIFS($A$7:$A$406,A151,$B$7:$B$406,"Ja",$E$7:$E$406,E151,$G$7:$G$406,"customer_won")&gt;1),"Duplikat prüfen",IF(U151&lt;0,"Datum prüfen",IF(AND(OR(G151="customer_won",G151="revenue_recorded"),OR(J151="",K151="Nicht zutreffend")),"Wert prüfen",IF(AND(G151="customer_lost",COUNTIFS($A$7:$A$406,A151,$D$7:$D$406,D151,$G$7:$G$406,"qualified_lead",$F$7:$F$406,"&lt;="&amp;F151,$B$7:$B$406,"Ja")=0),"Qualifikation fehlt","Bereit")))))))))</x:f>
      </x:c>
      <x:c r="W151" s="123" t="n">
        <x:f>IF(AND(B151="Ja",G151="qualified_lead",D151&lt;&gt;""),IF(COUNTIFS($A$7:A151,A151,$B$7:B151,"Ja",$D$7:D151,D151,$G$7:G151,"qualified_lead")=1,1,0),0)</x:f>
        <x:v>0</x:v>
      </x:c>
      <x:c r="X151" s="123" t="n">
        <x:f>IF(AND(B151="Ja",G151="customer_won",E151&lt;&gt;""),IF(COUNTIFS($A$7:A151,A151,$B$7:B151,"Ja",$E$7:E151,E151,$G$7:G151,"customer_won")=1,1,0),0)</x:f>
        <x:v>0</x:v>
      </x:c>
      <x:c r="Y151" s="133" t="str">
        <x:f>IF(D151="","",IF(COUNTIFS('KONTAKTE'!$A$7:$A$306,A151,'KONTAKTE'!$B$7:$B$306,D151)&lt;&gt;1,"",IFERROR(INDEX('KONTAKTE'!$F$7:$F$306,SUMIFS('KONTAKTE'!$AF$7:$AF$306,'KONTAKTE'!$A$7:$A$306,A151,'KONTAKTE'!$B$7:$B$306,D151)),"")))</x:f>
      </x:c>
    </x:row>
    <x:row r="152" ht="22.5" customHeight="1">
      <x:c r="A152" s="61" t="str">
        <x:v>Eigene Daten</x:v>
      </x:c>
      <x:c r="B152" s="61" t="str">
        <x:v>Ja</x:v>
      </x:c>
      <x:c r="C152" s="58"/>
      <x:c r="D152" s="58"/>
      <x:c r="E152" s="58"/>
      <x:c r="F152" s="125"/>
      <x:c r="G152" s="58"/>
      <x:c r="H152" s="58"/>
      <x:c r="I152" s="58"/>
      <x:c r="J152" s="129"/>
      <x:c r="K152" s="58"/>
      <x:c r="L152" s="58"/>
      <x:c r="M152" s="58"/>
      <x:c r="N152" s="58"/>
      <x:c r="O152" s="58"/>
      <x:c r="P152" s="58"/>
      <x:c r="Q152" s="58"/>
      <x:c r="R152" s="127" t="str">
        <x:f>IF(D152="","",IF(COUNTIFS('KONTAKTE'!$A$7:$A$306,A152,'KONTAKTE'!$B$7:$B$306,D152)&lt;&gt;1,"",IFERROR(INDEX('KONTAKTE'!$AD$7:$AD$306,SUMIFS('KONTAKTE'!$AF$7:$AF$306,'KONTAKTE'!$A$7:$A$306,A152,'KONTAKTE'!$B$7:$B$306,D152)),"")))</x:f>
      </x:c>
      <x:c r="S152" s="123" t="str">
        <x:f>IF(D152="","",IF(COUNTIFS('KONTAKTE'!$A$7:$A$306,A152,'KONTAKTE'!$B$7:$B$306,D152)&lt;&gt;1,"",IFERROR(INDEX('KONTAKTE'!$Z$7:$Z$306,SUMIFS('KONTAKTE'!$AF$7:$AF$306,'KONTAKTE'!$A$7:$A$306,A152,'KONTAKTE'!$B$7:$B$306,D152)),"")))</x:f>
      </x:c>
      <x:c r="T152" s="123" t="str">
        <x:f>IF(D152="","",IF(COUNTIFS('KONTAKTE'!$A$7:$A$306,A152,'KONTAKTE'!$B$7:$B$306,D152)&lt;&gt;1,"",IFERROR(INDEX('KONTAKTE'!$AA$7:$AA$306,SUMIFS('KONTAKTE'!$AF$7:$AF$306,'KONTAKTE'!$A$7:$A$306,A152,'KONTAKTE'!$B$7:$B$306,D152)),"")))</x:f>
      </x:c>
      <x:c r="U152" s="131" t="str">
        <x:f>IF(OR(D152="",F152="",Y152=""),"",IFERROR(INT(F152-Y152),""))</x:f>
      </x:c>
      <x:c r="V152" s="123" t="str">
        <x:f>IF(C152="","",IF(COUNTIFS('KONTAKTE'!$A$7:$A$306,A152,'KONTAKTE'!$B$7:$B$306,D152)=0,"Lead-ID fehlt",IF(COUNTIFS('KONTAKTE'!$A$7:$A$306,A152,'KONTAKTE'!$B$7:$B$306,D152)&gt;1,"Lead-ID doppelt",IF(AND(G152="customer_won",E152=""),"Deal-ID fehlt",IF(AND(B152="Ja",G152="qualified_lead",D152&lt;&gt;"",COUNTIFS($A$7:$A$406,A152,$B$7:$B$406,"Ja",$D$7:$D$406,D152,$G$7:$G$406,"qualified_lead")&gt;1),"Duplikat prüfen",IF(AND(B152="Ja",G152="customer_won",E152&lt;&gt;"",COUNTIFS($A$7:$A$406,A152,$B$7:$B$406,"Ja",$E$7:$E$406,E152,$G$7:$G$406,"customer_won")&gt;1),"Duplikat prüfen",IF(U152&lt;0,"Datum prüfen",IF(AND(OR(G152="customer_won",G152="revenue_recorded"),OR(J152="",K152="Nicht zutreffend")),"Wert prüfen",IF(AND(G152="customer_lost",COUNTIFS($A$7:$A$406,A152,$D$7:$D$406,D152,$G$7:$G$406,"qualified_lead",$F$7:$F$406,"&lt;="&amp;F152,$B$7:$B$406,"Ja")=0),"Qualifikation fehlt","Bereit")))))))))</x:f>
      </x:c>
      <x:c r="W152" s="123" t="n">
        <x:f>IF(AND(B152="Ja",G152="qualified_lead",D152&lt;&gt;""),IF(COUNTIFS($A$7:A152,A152,$B$7:B152,"Ja",$D$7:D152,D152,$G$7:G152,"qualified_lead")=1,1,0),0)</x:f>
        <x:v>0</x:v>
      </x:c>
      <x:c r="X152" s="123" t="n">
        <x:f>IF(AND(B152="Ja",G152="customer_won",E152&lt;&gt;""),IF(COUNTIFS($A$7:A152,A152,$B$7:B152,"Ja",$E$7:E152,E152,$G$7:G152,"customer_won")=1,1,0),0)</x:f>
        <x:v>0</x:v>
      </x:c>
      <x:c r="Y152" s="133" t="str">
        <x:f>IF(D152="","",IF(COUNTIFS('KONTAKTE'!$A$7:$A$306,A152,'KONTAKTE'!$B$7:$B$306,D152)&lt;&gt;1,"",IFERROR(INDEX('KONTAKTE'!$F$7:$F$306,SUMIFS('KONTAKTE'!$AF$7:$AF$306,'KONTAKTE'!$A$7:$A$306,A152,'KONTAKTE'!$B$7:$B$306,D152)),"")))</x:f>
      </x:c>
    </x:row>
    <x:row r="153" ht="22.5" customHeight="1">
      <x:c r="A153" s="61" t="str">
        <x:v>Eigene Daten</x:v>
      </x:c>
      <x:c r="B153" s="61" t="str">
        <x:v>Ja</x:v>
      </x:c>
      <x:c r="C153" s="58"/>
      <x:c r="D153" s="58"/>
      <x:c r="E153" s="58"/>
      <x:c r="F153" s="125"/>
      <x:c r="G153" s="58"/>
      <x:c r="H153" s="58"/>
      <x:c r="I153" s="58"/>
      <x:c r="J153" s="129"/>
      <x:c r="K153" s="58"/>
      <x:c r="L153" s="58"/>
      <x:c r="M153" s="58"/>
      <x:c r="N153" s="58"/>
      <x:c r="O153" s="58"/>
      <x:c r="P153" s="58"/>
      <x:c r="Q153" s="58"/>
      <x:c r="R153" s="127" t="str">
        <x:f>IF(D153="","",IF(COUNTIFS('KONTAKTE'!$A$7:$A$306,A153,'KONTAKTE'!$B$7:$B$306,D153)&lt;&gt;1,"",IFERROR(INDEX('KONTAKTE'!$AD$7:$AD$306,SUMIFS('KONTAKTE'!$AF$7:$AF$306,'KONTAKTE'!$A$7:$A$306,A153,'KONTAKTE'!$B$7:$B$306,D153)),"")))</x:f>
      </x:c>
      <x:c r="S153" s="123" t="str">
        <x:f>IF(D153="","",IF(COUNTIFS('KONTAKTE'!$A$7:$A$306,A153,'KONTAKTE'!$B$7:$B$306,D153)&lt;&gt;1,"",IFERROR(INDEX('KONTAKTE'!$Z$7:$Z$306,SUMIFS('KONTAKTE'!$AF$7:$AF$306,'KONTAKTE'!$A$7:$A$306,A153,'KONTAKTE'!$B$7:$B$306,D153)),"")))</x:f>
      </x:c>
      <x:c r="T153" s="123" t="str">
        <x:f>IF(D153="","",IF(COUNTIFS('KONTAKTE'!$A$7:$A$306,A153,'KONTAKTE'!$B$7:$B$306,D153)&lt;&gt;1,"",IFERROR(INDEX('KONTAKTE'!$AA$7:$AA$306,SUMIFS('KONTAKTE'!$AF$7:$AF$306,'KONTAKTE'!$A$7:$A$306,A153,'KONTAKTE'!$B$7:$B$306,D153)),"")))</x:f>
      </x:c>
      <x:c r="U153" s="131" t="str">
        <x:f>IF(OR(D153="",F153="",Y153=""),"",IFERROR(INT(F153-Y153),""))</x:f>
      </x:c>
      <x:c r="V153" s="123" t="str">
        <x:f>IF(C153="","",IF(COUNTIFS('KONTAKTE'!$A$7:$A$306,A153,'KONTAKTE'!$B$7:$B$306,D153)=0,"Lead-ID fehlt",IF(COUNTIFS('KONTAKTE'!$A$7:$A$306,A153,'KONTAKTE'!$B$7:$B$306,D153)&gt;1,"Lead-ID doppelt",IF(AND(G153="customer_won",E153=""),"Deal-ID fehlt",IF(AND(B153="Ja",G153="qualified_lead",D153&lt;&gt;"",COUNTIFS($A$7:$A$406,A153,$B$7:$B$406,"Ja",$D$7:$D$406,D153,$G$7:$G$406,"qualified_lead")&gt;1),"Duplikat prüfen",IF(AND(B153="Ja",G153="customer_won",E153&lt;&gt;"",COUNTIFS($A$7:$A$406,A153,$B$7:$B$406,"Ja",$E$7:$E$406,E153,$G$7:$G$406,"customer_won")&gt;1),"Duplikat prüfen",IF(U153&lt;0,"Datum prüfen",IF(AND(OR(G153="customer_won",G153="revenue_recorded"),OR(J153="",K153="Nicht zutreffend")),"Wert prüfen",IF(AND(G153="customer_lost",COUNTIFS($A$7:$A$406,A153,$D$7:$D$406,D153,$G$7:$G$406,"qualified_lead",$F$7:$F$406,"&lt;="&amp;F153,$B$7:$B$406,"Ja")=0),"Qualifikation fehlt","Bereit")))))))))</x:f>
      </x:c>
      <x:c r="W153" s="123" t="n">
        <x:f>IF(AND(B153="Ja",G153="qualified_lead",D153&lt;&gt;""),IF(COUNTIFS($A$7:A153,A153,$B$7:B153,"Ja",$D$7:D153,D153,$G$7:G153,"qualified_lead")=1,1,0),0)</x:f>
        <x:v>0</x:v>
      </x:c>
      <x:c r="X153" s="123" t="n">
        <x:f>IF(AND(B153="Ja",G153="customer_won",E153&lt;&gt;""),IF(COUNTIFS($A$7:A153,A153,$B$7:B153,"Ja",$E$7:E153,E153,$G$7:G153,"customer_won")=1,1,0),0)</x:f>
        <x:v>0</x:v>
      </x:c>
      <x:c r="Y153" s="133" t="str">
        <x:f>IF(D153="","",IF(COUNTIFS('KONTAKTE'!$A$7:$A$306,A153,'KONTAKTE'!$B$7:$B$306,D153)&lt;&gt;1,"",IFERROR(INDEX('KONTAKTE'!$F$7:$F$306,SUMIFS('KONTAKTE'!$AF$7:$AF$306,'KONTAKTE'!$A$7:$A$306,A153,'KONTAKTE'!$B$7:$B$306,D153)),"")))</x:f>
      </x:c>
    </x:row>
    <x:row r="154" ht="22.5" customHeight="1">
      <x:c r="A154" s="61" t="str">
        <x:v>Eigene Daten</x:v>
      </x:c>
      <x:c r="B154" s="61" t="str">
        <x:v>Ja</x:v>
      </x:c>
      <x:c r="C154" s="58"/>
      <x:c r="D154" s="58"/>
      <x:c r="E154" s="58"/>
      <x:c r="F154" s="125"/>
      <x:c r="G154" s="58"/>
      <x:c r="H154" s="58"/>
      <x:c r="I154" s="58"/>
      <x:c r="J154" s="129"/>
      <x:c r="K154" s="58"/>
      <x:c r="L154" s="58"/>
      <x:c r="M154" s="58"/>
      <x:c r="N154" s="58"/>
      <x:c r="O154" s="58"/>
      <x:c r="P154" s="58"/>
      <x:c r="Q154" s="58"/>
      <x:c r="R154" s="127" t="str">
        <x:f>IF(D154="","",IF(COUNTIFS('KONTAKTE'!$A$7:$A$306,A154,'KONTAKTE'!$B$7:$B$306,D154)&lt;&gt;1,"",IFERROR(INDEX('KONTAKTE'!$AD$7:$AD$306,SUMIFS('KONTAKTE'!$AF$7:$AF$306,'KONTAKTE'!$A$7:$A$306,A154,'KONTAKTE'!$B$7:$B$306,D154)),"")))</x:f>
      </x:c>
      <x:c r="S154" s="123" t="str">
        <x:f>IF(D154="","",IF(COUNTIFS('KONTAKTE'!$A$7:$A$306,A154,'KONTAKTE'!$B$7:$B$306,D154)&lt;&gt;1,"",IFERROR(INDEX('KONTAKTE'!$Z$7:$Z$306,SUMIFS('KONTAKTE'!$AF$7:$AF$306,'KONTAKTE'!$A$7:$A$306,A154,'KONTAKTE'!$B$7:$B$306,D154)),"")))</x:f>
      </x:c>
      <x:c r="T154" s="123" t="str">
        <x:f>IF(D154="","",IF(COUNTIFS('KONTAKTE'!$A$7:$A$306,A154,'KONTAKTE'!$B$7:$B$306,D154)&lt;&gt;1,"",IFERROR(INDEX('KONTAKTE'!$AA$7:$AA$306,SUMIFS('KONTAKTE'!$AF$7:$AF$306,'KONTAKTE'!$A$7:$A$306,A154,'KONTAKTE'!$B$7:$B$306,D154)),"")))</x:f>
      </x:c>
      <x:c r="U154" s="131" t="str">
        <x:f>IF(OR(D154="",F154="",Y154=""),"",IFERROR(INT(F154-Y154),""))</x:f>
      </x:c>
      <x:c r="V154" s="123" t="str">
        <x:f>IF(C154="","",IF(COUNTIFS('KONTAKTE'!$A$7:$A$306,A154,'KONTAKTE'!$B$7:$B$306,D154)=0,"Lead-ID fehlt",IF(COUNTIFS('KONTAKTE'!$A$7:$A$306,A154,'KONTAKTE'!$B$7:$B$306,D154)&gt;1,"Lead-ID doppelt",IF(AND(G154="customer_won",E154=""),"Deal-ID fehlt",IF(AND(B154="Ja",G154="qualified_lead",D154&lt;&gt;"",COUNTIFS($A$7:$A$406,A154,$B$7:$B$406,"Ja",$D$7:$D$406,D154,$G$7:$G$406,"qualified_lead")&gt;1),"Duplikat prüfen",IF(AND(B154="Ja",G154="customer_won",E154&lt;&gt;"",COUNTIFS($A$7:$A$406,A154,$B$7:$B$406,"Ja",$E$7:$E$406,E154,$G$7:$G$406,"customer_won")&gt;1),"Duplikat prüfen",IF(U154&lt;0,"Datum prüfen",IF(AND(OR(G154="customer_won",G154="revenue_recorded"),OR(J154="",K154="Nicht zutreffend")),"Wert prüfen",IF(AND(G154="customer_lost",COUNTIFS($A$7:$A$406,A154,$D$7:$D$406,D154,$G$7:$G$406,"qualified_lead",$F$7:$F$406,"&lt;="&amp;F154,$B$7:$B$406,"Ja")=0),"Qualifikation fehlt","Bereit")))))))))</x:f>
      </x:c>
      <x:c r="W154" s="123" t="n">
        <x:f>IF(AND(B154="Ja",G154="qualified_lead",D154&lt;&gt;""),IF(COUNTIFS($A$7:A154,A154,$B$7:B154,"Ja",$D$7:D154,D154,$G$7:G154,"qualified_lead")=1,1,0),0)</x:f>
        <x:v>0</x:v>
      </x:c>
      <x:c r="X154" s="123" t="n">
        <x:f>IF(AND(B154="Ja",G154="customer_won",E154&lt;&gt;""),IF(COUNTIFS($A$7:A154,A154,$B$7:B154,"Ja",$E$7:E154,E154,$G$7:G154,"customer_won")=1,1,0),0)</x:f>
        <x:v>0</x:v>
      </x:c>
      <x:c r="Y154" s="133" t="str">
        <x:f>IF(D154="","",IF(COUNTIFS('KONTAKTE'!$A$7:$A$306,A154,'KONTAKTE'!$B$7:$B$306,D154)&lt;&gt;1,"",IFERROR(INDEX('KONTAKTE'!$F$7:$F$306,SUMIFS('KONTAKTE'!$AF$7:$AF$306,'KONTAKTE'!$A$7:$A$306,A154,'KONTAKTE'!$B$7:$B$306,D154)),"")))</x:f>
      </x:c>
    </x:row>
    <x:row r="155" ht="22.5" customHeight="1">
      <x:c r="A155" s="61" t="str">
        <x:v>Eigene Daten</x:v>
      </x:c>
      <x:c r="B155" s="61" t="str">
        <x:v>Ja</x:v>
      </x:c>
      <x:c r="C155" s="58"/>
      <x:c r="D155" s="58"/>
      <x:c r="E155" s="58"/>
      <x:c r="F155" s="125"/>
      <x:c r="G155" s="58"/>
      <x:c r="H155" s="58"/>
      <x:c r="I155" s="58"/>
      <x:c r="J155" s="129"/>
      <x:c r="K155" s="58"/>
      <x:c r="L155" s="58"/>
      <x:c r="M155" s="58"/>
      <x:c r="N155" s="58"/>
      <x:c r="O155" s="58"/>
      <x:c r="P155" s="58"/>
      <x:c r="Q155" s="58"/>
      <x:c r="R155" s="127" t="str">
        <x:f>IF(D155="","",IF(COUNTIFS('KONTAKTE'!$A$7:$A$306,A155,'KONTAKTE'!$B$7:$B$306,D155)&lt;&gt;1,"",IFERROR(INDEX('KONTAKTE'!$AD$7:$AD$306,SUMIFS('KONTAKTE'!$AF$7:$AF$306,'KONTAKTE'!$A$7:$A$306,A155,'KONTAKTE'!$B$7:$B$306,D155)),"")))</x:f>
      </x:c>
      <x:c r="S155" s="123" t="str">
        <x:f>IF(D155="","",IF(COUNTIFS('KONTAKTE'!$A$7:$A$306,A155,'KONTAKTE'!$B$7:$B$306,D155)&lt;&gt;1,"",IFERROR(INDEX('KONTAKTE'!$Z$7:$Z$306,SUMIFS('KONTAKTE'!$AF$7:$AF$306,'KONTAKTE'!$A$7:$A$306,A155,'KONTAKTE'!$B$7:$B$306,D155)),"")))</x:f>
      </x:c>
      <x:c r="T155" s="123" t="str">
        <x:f>IF(D155="","",IF(COUNTIFS('KONTAKTE'!$A$7:$A$306,A155,'KONTAKTE'!$B$7:$B$306,D155)&lt;&gt;1,"",IFERROR(INDEX('KONTAKTE'!$AA$7:$AA$306,SUMIFS('KONTAKTE'!$AF$7:$AF$306,'KONTAKTE'!$A$7:$A$306,A155,'KONTAKTE'!$B$7:$B$306,D155)),"")))</x:f>
      </x:c>
      <x:c r="U155" s="131" t="str">
        <x:f>IF(OR(D155="",F155="",Y155=""),"",IFERROR(INT(F155-Y155),""))</x:f>
      </x:c>
      <x:c r="V155" s="123" t="str">
        <x:f>IF(C155="","",IF(COUNTIFS('KONTAKTE'!$A$7:$A$306,A155,'KONTAKTE'!$B$7:$B$306,D155)=0,"Lead-ID fehlt",IF(COUNTIFS('KONTAKTE'!$A$7:$A$306,A155,'KONTAKTE'!$B$7:$B$306,D155)&gt;1,"Lead-ID doppelt",IF(AND(G155="customer_won",E155=""),"Deal-ID fehlt",IF(AND(B155="Ja",G155="qualified_lead",D155&lt;&gt;"",COUNTIFS($A$7:$A$406,A155,$B$7:$B$406,"Ja",$D$7:$D$406,D155,$G$7:$G$406,"qualified_lead")&gt;1),"Duplikat prüfen",IF(AND(B155="Ja",G155="customer_won",E155&lt;&gt;"",COUNTIFS($A$7:$A$406,A155,$B$7:$B$406,"Ja",$E$7:$E$406,E155,$G$7:$G$406,"customer_won")&gt;1),"Duplikat prüfen",IF(U155&lt;0,"Datum prüfen",IF(AND(OR(G155="customer_won",G155="revenue_recorded"),OR(J155="",K155="Nicht zutreffend")),"Wert prüfen",IF(AND(G155="customer_lost",COUNTIFS($A$7:$A$406,A155,$D$7:$D$406,D155,$G$7:$G$406,"qualified_lead",$F$7:$F$406,"&lt;="&amp;F155,$B$7:$B$406,"Ja")=0),"Qualifikation fehlt","Bereit")))))))))</x:f>
      </x:c>
      <x:c r="W155" s="123" t="n">
        <x:f>IF(AND(B155="Ja",G155="qualified_lead",D155&lt;&gt;""),IF(COUNTIFS($A$7:A155,A155,$B$7:B155,"Ja",$D$7:D155,D155,$G$7:G155,"qualified_lead")=1,1,0),0)</x:f>
        <x:v>0</x:v>
      </x:c>
      <x:c r="X155" s="123" t="n">
        <x:f>IF(AND(B155="Ja",G155="customer_won",E155&lt;&gt;""),IF(COUNTIFS($A$7:A155,A155,$B$7:B155,"Ja",$E$7:E155,E155,$G$7:G155,"customer_won")=1,1,0),0)</x:f>
        <x:v>0</x:v>
      </x:c>
      <x:c r="Y155" s="133" t="str">
        <x:f>IF(D155="","",IF(COUNTIFS('KONTAKTE'!$A$7:$A$306,A155,'KONTAKTE'!$B$7:$B$306,D155)&lt;&gt;1,"",IFERROR(INDEX('KONTAKTE'!$F$7:$F$306,SUMIFS('KONTAKTE'!$AF$7:$AF$306,'KONTAKTE'!$A$7:$A$306,A155,'KONTAKTE'!$B$7:$B$306,D155)),"")))</x:f>
      </x:c>
    </x:row>
    <x:row r="156" ht="22.5" customHeight="1">
      <x:c r="A156" s="61" t="str">
        <x:v>Eigene Daten</x:v>
      </x:c>
      <x:c r="B156" s="61" t="str">
        <x:v>Ja</x:v>
      </x:c>
      <x:c r="C156" s="58"/>
      <x:c r="D156" s="58"/>
      <x:c r="E156" s="58"/>
      <x:c r="F156" s="125"/>
      <x:c r="G156" s="58"/>
      <x:c r="H156" s="58"/>
      <x:c r="I156" s="58"/>
      <x:c r="J156" s="129"/>
      <x:c r="K156" s="58"/>
      <x:c r="L156" s="58"/>
      <x:c r="M156" s="58"/>
      <x:c r="N156" s="58"/>
      <x:c r="O156" s="58"/>
      <x:c r="P156" s="58"/>
      <x:c r="Q156" s="58"/>
      <x:c r="R156" s="127" t="str">
        <x:f>IF(D156="","",IF(COUNTIFS('KONTAKTE'!$A$7:$A$306,A156,'KONTAKTE'!$B$7:$B$306,D156)&lt;&gt;1,"",IFERROR(INDEX('KONTAKTE'!$AD$7:$AD$306,SUMIFS('KONTAKTE'!$AF$7:$AF$306,'KONTAKTE'!$A$7:$A$306,A156,'KONTAKTE'!$B$7:$B$306,D156)),"")))</x:f>
      </x:c>
      <x:c r="S156" s="123" t="str">
        <x:f>IF(D156="","",IF(COUNTIFS('KONTAKTE'!$A$7:$A$306,A156,'KONTAKTE'!$B$7:$B$306,D156)&lt;&gt;1,"",IFERROR(INDEX('KONTAKTE'!$Z$7:$Z$306,SUMIFS('KONTAKTE'!$AF$7:$AF$306,'KONTAKTE'!$A$7:$A$306,A156,'KONTAKTE'!$B$7:$B$306,D156)),"")))</x:f>
      </x:c>
      <x:c r="T156" s="123" t="str">
        <x:f>IF(D156="","",IF(COUNTIFS('KONTAKTE'!$A$7:$A$306,A156,'KONTAKTE'!$B$7:$B$306,D156)&lt;&gt;1,"",IFERROR(INDEX('KONTAKTE'!$AA$7:$AA$306,SUMIFS('KONTAKTE'!$AF$7:$AF$306,'KONTAKTE'!$A$7:$A$306,A156,'KONTAKTE'!$B$7:$B$306,D156)),"")))</x:f>
      </x:c>
      <x:c r="U156" s="131" t="str">
        <x:f>IF(OR(D156="",F156="",Y156=""),"",IFERROR(INT(F156-Y156),""))</x:f>
      </x:c>
      <x:c r="V156" s="123" t="str">
        <x:f>IF(C156="","",IF(COUNTIFS('KONTAKTE'!$A$7:$A$306,A156,'KONTAKTE'!$B$7:$B$306,D156)=0,"Lead-ID fehlt",IF(COUNTIFS('KONTAKTE'!$A$7:$A$306,A156,'KONTAKTE'!$B$7:$B$306,D156)&gt;1,"Lead-ID doppelt",IF(AND(G156="customer_won",E156=""),"Deal-ID fehlt",IF(AND(B156="Ja",G156="qualified_lead",D156&lt;&gt;"",COUNTIFS($A$7:$A$406,A156,$B$7:$B$406,"Ja",$D$7:$D$406,D156,$G$7:$G$406,"qualified_lead")&gt;1),"Duplikat prüfen",IF(AND(B156="Ja",G156="customer_won",E156&lt;&gt;"",COUNTIFS($A$7:$A$406,A156,$B$7:$B$406,"Ja",$E$7:$E$406,E156,$G$7:$G$406,"customer_won")&gt;1),"Duplikat prüfen",IF(U156&lt;0,"Datum prüfen",IF(AND(OR(G156="customer_won",G156="revenue_recorded"),OR(J156="",K156="Nicht zutreffend")),"Wert prüfen",IF(AND(G156="customer_lost",COUNTIFS($A$7:$A$406,A156,$D$7:$D$406,D156,$G$7:$G$406,"qualified_lead",$F$7:$F$406,"&lt;="&amp;F156,$B$7:$B$406,"Ja")=0),"Qualifikation fehlt","Bereit")))))))))</x:f>
      </x:c>
      <x:c r="W156" s="123" t="n">
        <x:f>IF(AND(B156="Ja",G156="qualified_lead",D156&lt;&gt;""),IF(COUNTIFS($A$7:A156,A156,$B$7:B156,"Ja",$D$7:D156,D156,$G$7:G156,"qualified_lead")=1,1,0),0)</x:f>
        <x:v>0</x:v>
      </x:c>
      <x:c r="X156" s="123" t="n">
        <x:f>IF(AND(B156="Ja",G156="customer_won",E156&lt;&gt;""),IF(COUNTIFS($A$7:A156,A156,$B$7:B156,"Ja",$E$7:E156,E156,$G$7:G156,"customer_won")=1,1,0),0)</x:f>
        <x:v>0</x:v>
      </x:c>
      <x:c r="Y156" s="133" t="str">
        <x:f>IF(D156="","",IF(COUNTIFS('KONTAKTE'!$A$7:$A$306,A156,'KONTAKTE'!$B$7:$B$306,D156)&lt;&gt;1,"",IFERROR(INDEX('KONTAKTE'!$F$7:$F$306,SUMIFS('KONTAKTE'!$AF$7:$AF$306,'KONTAKTE'!$A$7:$A$306,A156,'KONTAKTE'!$B$7:$B$306,D156)),"")))</x:f>
      </x:c>
    </x:row>
    <x:row r="157" ht="22.5" customHeight="1">
      <x:c r="A157" s="61" t="str">
        <x:v>Eigene Daten</x:v>
      </x:c>
      <x:c r="B157" s="61" t="str">
        <x:v>Ja</x:v>
      </x:c>
      <x:c r="C157" s="58"/>
      <x:c r="D157" s="58"/>
      <x:c r="E157" s="58"/>
      <x:c r="F157" s="125"/>
      <x:c r="G157" s="58"/>
      <x:c r="H157" s="58"/>
      <x:c r="I157" s="58"/>
      <x:c r="J157" s="129"/>
      <x:c r="K157" s="58"/>
      <x:c r="L157" s="58"/>
      <x:c r="M157" s="58"/>
      <x:c r="N157" s="58"/>
      <x:c r="O157" s="58"/>
      <x:c r="P157" s="58"/>
      <x:c r="Q157" s="58"/>
      <x:c r="R157" s="127" t="str">
        <x:f>IF(D157="","",IF(COUNTIFS('KONTAKTE'!$A$7:$A$306,A157,'KONTAKTE'!$B$7:$B$306,D157)&lt;&gt;1,"",IFERROR(INDEX('KONTAKTE'!$AD$7:$AD$306,SUMIFS('KONTAKTE'!$AF$7:$AF$306,'KONTAKTE'!$A$7:$A$306,A157,'KONTAKTE'!$B$7:$B$306,D157)),"")))</x:f>
      </x:c>
      <x:c r="S157" s="123" t="str">
        <x:f>IF(D157="","",IF(COUNTIFS('KONTAKTE'!$A$7:$A$306,A157,'KONTAKTE'!$B$7:$B$306,D157)&lt;&gt;1,"",IFERROR(INDEX('KONTAKTE'!$Z$7:$Z$306,SUMIFS('KONTAKTE'!$AF$7:$AF$306,'KONTAKTE'!$A$7:$A$306,A157,'KONTAKTE'!$B$7:$B$306,D157)),"")))</x:f>
      </x:c>
      <x:c r="T157" s="123" t="str">
        <x:f>IF(D157="","",IF(COUNTIFS('KONTAKTE'!$A$7:$A$306,A157,'KONTAKTE'!$B$7:$B$306,D157)&lt;&gt;1,"",IFERROR(INDEX('KONTAKTE'!$AA$7:$AA$306,SUMIFS('KONTAKTE'!$AF$7:$AF$306,'KONTAKTE'!$A$7:$A$306,A157,'KONTAKTE'!$B$7:$B$306,D157)),"")))</x:f>
      </x:c>
      <x:c r="U157" s="131" t="str">
        <x:f>IF(OR(D157="",F157="",Y157=""),"",IFERROR(INT(F157-Y157),""))</x:f>
      </x:c>
      <x:c r="V157" s="123" t="str">
        <x:f>IF(C157="","",IF(COUNTIFS('KONTAKTE'!$A$7:$A$306,A157,'KONTAKTE'!$B$7:$B$306,D157)=0,"Lead-ID fehlt",IF(COUNTIFS('KONTAKTE'!$A$7:$A$306,A157,'KONTAKTE'!$B$7:$B$306,D157)&gt;1,"Lead-ID doppelt",IF(AND(G157="customer_won",E157=""),"Deal-ID fehlt",IF(AND(B157="Ja",G157="qualified_lead",D157&lt;&gt;"",COUNTIFS($A$7:$A$406,A157,$B$7:$B$406,"Ja",$D$7:$D$406,D157,$G$7:$G$406,"qualified_lead")&gt;1),"Duplikat prüfen",IF(AND(B157="Ja",G157="customer_won",E157&lt;&gt;"",COUNTIFS($A$7:$A$406,A157,$B$7:$B$406,"Ja",$E$7:$E$406,E157,$G$7:$G$406,"customer_won")&gt;1),"Duplikat prüfen",IF(U157&lt;0,"Datum prüfen",IF(AND(OR(G157="customer_won",G157="revenue_recorded"),OR(J157="",K157="Nicht zutreffend")),"Wert prüfen",IF(AND(G157="customer_lost",COUNTIFS($A$7:$A$406,A157,$D$7:$D$406,D157,$G$7:$G$406,"qualified_lead",$F$7:$F$406,"&lt;="&amp;F157,$B$7:$B$406,"Ja")=0),"Qualifikation fehlt","Bereit")))))))))</x:f>
      </x:c>
      <x:c r="W157" s="123" t="n">
        <x:f>IF(AND(B157="Ja",G157="qualified_lead",D157&lt;&gt;""),IF(COUNTIFS($A$7:A157,A157,$B$7:B157,"Ja",$D$7:D157,D157,$G$7:G157,"qualified_lead")=1,1,0),0)</x:f>
        <x:v>0</x:v>
      </x:c>
      <x:c r="X157" s="123" t="n">
        <x:f>IF(AND(B157="Ja",G157="customer_won",E157&lt;&gt;""),IF(COUNTIFS($A$7:A157,A157,$B$7:B157,"Ja",$E$7:E157,E157,$G$7:G157,"customer_won")=1,1,0),0)</x:f>
        <x:v>0</x:v>
      </x:c>
      <x:c r="Y157" s="133" t="str">
        <x:f>IF(D157="","",IF(COUNTIFS('KONTAKTE'!$A$7:$A$306,A157,'KONTAKTE'!$B$7:$B$306,D157)&lt;&gt;1,"",IFERROR(INDEX('KONTAKTE'!$F$7:$F$306,SUMIFS('KONTAKTE'!$AF$7:$AF$306,'KONTAKTE'!$A$7:$A$306,A157,'KONTAKTE'!$B$7:$B$306,D157)),"")))</x:f>
      </x:c>
    </x:row>
    <x:row r="158" ht="22.5" customHeight="1">
      <x:c r="A158" s="61" t="str">
        <x:v>Eigene Daten</x:v>
      </x:c>
      <x:c r="B158" s="61" t="str">
        <x:v>Ja</x:v>
      </x:c>
      <x:c r="C158" s="58"/>
      <x:c r="D158" s="58"/>
      <x:c r="E158" s="58"/>
      <x:c r="F158" s="125"/>
      <x:c r="G158" s="58"/>
      <x:c r="H158" s="58"/>
      <x:c r="I158" s="58"/>
      <x:c r="J158" s="129"/>
      <x:c r="K158" s="58"/>
      <x:c r="L158" s="58"/>
      <x:c r="M158" s="58"/>
      <x:c r="N158" s="58"/>
      <x:c r="O158" s="58"/>
      <x:c r="P158" s="58"/>
      <x:c r="Q158" s="58"/>
      <x:c r="R158" s="127" t="str">
        <x:f>IF(D158="","",IF(COUNTIFS('KONTAKTE'!$A$7:$A$306,A158,'KONTAKTE'!$B$7:$B$306,D158)&lt;&gt;1,"",IFERROR(INDEX('KONTAKTE'!$AD$7:$AD$306,SUMIFS('KONTAKTE'!$AF$7:$AF$306,'KONTAKTE'!$A$7:$A$306,A158,'KONTAKTE'!$B$7:$B$306,D158)),"")))</x:f>
      </x:c>
      <x:c r="S158" s="123" t="str">
        <x:f>IF(D158="","",IF(COUNTIFS('KONTAKTE'!$A$7:$A$306,A158,'KONTAKTE'!$B$7:$B$306,D158)&lt;&gt;1,"",IFERROR(INDEX('KONTAKTE'!$Z$7:$Z$306,SUMIFS('KONTAKTE'!$AF$7:$AF$306,'KONTAKTE'!$A$7:$A$306,A158,'KONTAKTE'!$B$7:$B$306,D158)),"")))</x:f>
      </x:c>
      <x:c r="T158" s="123" t="str">
        <x:f>IF(D158="","",IF(COUNTIFS('KONTAKTE'!$A$7:$A$306,A158,'KONTAKTE'!$B$7:$B$306,D158)&lt;&gt;1,"",IFERROR(INDEX('KONTAKTE'!$AA$7:$AA$306,SUMIFS('KONTAKTE'!$AF$7:$AF$306,'KONTAKTE'!$A$7:$A$306,A158,'KONTAKTE'!$B$7:$B$306,D158)),"")))</x:f>
      </x:c>
      <x:c r="U158" s="131" t="str">
        <x:f>IF(OR(D158="",F158="",Y158=""),"",IFERROR(INT(F158-Y158),""))</x:f>
      </x:c>
      <x:c r="V158" s="123" t="str">
        <x:f>IF(C158="","",IF(COUNTIFS('KONTAKTE'!$A$7:$A$306,A158,'KONTAKTE'!$B$7:$B$306,D158)=0,"Lead-ID fehlt",IF(COUNTIFS('KONTAKTE'!$A$7:$A$306,A158,'KONTAKTE'!$B$7:$B$306,D158)&gt;1,"Lead-ID doppelt",IF(AND(G158="customer_won",E158=""),"Deal-ID fehlt",IF(AND(B158="Ja",G158="qualified_lead",D158&lt;&gt;"",COUNTIFS($A$7:$A$406,A158,$B$7:$B$406,"Ja",$D$7:$D$406,D158,$G$7:$G$406,"qualified_lead")&gt;1),"Duplikat prüfen",IF(AND(B158="Ja",G158="customer_won",E158&lt;&gt;"",COUNTIFS($A$7:$A$406,A158,$B$7:$B$406,"Ja",$E$7:$E$406,E158,$G$7:$G$406,"customer_won")&gt;1),"Duplikat prüfen",IF(U158&lt;0,"Datum prüfen",IF(AND(OR(G158="customer_won",G158="revenue_recorded"),OR(J158="",K158="Nicht zutreffend")),"Wert prüfen",IF(AND(G158="customer_lost",COUNTIFS($A$7:$A$406,A158,$D$7:$D$406,D158,$G$7:$G$406,"qualified_lead",$F$7:$F$406,"&lt;="&amp;F158,$B$7:$B$406,"Ja")=0),"Qualifikation fehlt","Bereit")))))))))</x:f>
      </x:c>
      <x:c r="W158" s="123" t="n">
        <x:f>IF(AND(B158="Ja",G158="qualified_lead",D158&lt;&gt;""),IF(COUNTIFS($A$7:A158,A158,$B$7:B158,"Ja",$D$7:D158,D158,$G$7:G158,"qualified_lead")=1,1,0),0)</x:f>
        <x:v>0</x:v>
      </x:c>
      <x:c r="X158" s="123" t="n">
        <x:f>IF(AND(B158="Ja",G158="customer_won",E158&lt;&gt;""),IF(COUNTIFS($A$7:A158,A158,$B$7:B158,"Ja",$E$7:E158,E158,$G$7:G158,"customer_won")=1,1,0),0)</x:f>
        <x:v>0</x:v>
      </x:c>
      <x:c r="Y158" s="133" t="str">
        <x:f>IF(D158="","",IF(COUNTIFS('KONTAKTE'!$A$7:$A$306,A158,'KONTAKTE'!$B$7:$B$306,D158)&lt;&gt;1,"",IFERROR(INDEX('KONTAKTE'!$F$7:$F$306,SUMIFS('KONTAKTE'!$AF$7:$AF$306,'KONTAKTE'!$A$7:$A$306,A158,'KONTAKTE'!$B$7:$B$306,D158)),"")))</x:f>
      </x:c>
    </x:row>
    <x:row r="159" ht="22.5" customHeight="1">
      <x:c r="A159" s="61" t="str">
        <x:v>Eigene Daten</x:v>
      </x:c>
      <x:c r="B159" s="61" t="str">
        <x:v>Ja</x:v>
      </x:c>
      <x:c r="C159" s="58"/>
      <x:c r="D159" s="58"/>
      <x:c r="E159" s="58"/>
      <x:c r="F159" s="125"/>
      <x:c r="G159" s="58"/>
      <x:c r="H159" s="58"/>
      <x:c r="I159" s="58"/>
      <x:c r="J159" s="129"/>
      <x:c r="K159" s="58"/>
      <x:c r="L159" s="58"/>
      <x:c r="M159" s="58"/>
      <x:c r="N159" s="58"/>
      <x:c r="O159" s="58"/>
      <x:c r="P159" s="58"/>
      <x:c r="Q159" s="58"/>
      <x:c r="R159" s="127" t="str">
        <x:f>IF(D159="","",IF(COUNTIFS('KONTAKTE'!$A$7:$A$306,A159,'KONTAKTE'!$B$7:$B$306,D159)&lt;&gt;1,"",IFERROR(INDEX('KONTAKTE'!$AD$7:$AD$306,SUMIFS('KONTAKTE'!$AF$7:$AF$306,'KONTAKTE'!$A$7:$A$306,A159,'KONTAKTE'!$B$7:$B$306,D159)),"")))</x:f>
      </x:c>
      <x:c r="S159" s="123" t="str">
        <x:f>IF(D159="","",IF(COUNTIFS('KONTAKTE'!$A$7:$A$306,A159,'KONTAKTE'!$B$7:$B$306,D159)&lt;&gt;1,"",IFERROR(INDEX('KONTAKTE'!$Z$7:$Z$306,SUMIFS('KONTAKTE'!$AF$7:$AF$306,'KONTAKTE'!$A$7:$A$306,A159,'KONTAKTE'!$B$7:$B$306,D159)),"")))</x:f>
      </x:c>
      <x:c r="T159" s="123" t="str">
        <x:f>IF(D159="","",IF(COUNTIFS('KONTAKTE'!$A$7:$A$306,A159,'KONTAKTE'!$B$7:$B$306,D159)&lt;&gt;1,"",IFERROR(INDEX('KONTAKTE'!$AA$7:$AA$306,SUMIFS('KONTAKTE'!$AF$7:$AF$306,'KONTAKTE'!$A$7:$A$306,A159,'KONTAKTE'!$B$7:$B$306,D159)),"")))</x:f>
      </x:c>
      <x:c r="U159" s="131" t="str">
        <x:f>IF(OR(D159="",F159="",Y159=""),"",IFERROR(INT(F159-Y159),""))</x:f>
      </x:c>
      <x:c r="V159" s="123" t="str">
        <x:f>IF(C159="","",IF(COUNTIFS('KONTAKTE'!$A$7:$A$306,A159,'KONTAKTE'!$B$7:$B$306,D159)=0,"Lead-ID fehlt",IF(COUNTIFS('KONTAKTE'!$A$7:$A$306,A159,'KONTAKTE'!$B$7:$B$306,D159)&gt;1,"Lead-ID doppelt",IF(AND(G159="customer_won",E159=""),"Deal-ID fehlt",IF(AND(B159="Ja",G159="qualified_lead",D159&lt;&gt;"",COUNTIFS($A$7:$A$406,A159,$B$7:$B$406,"Ja",$D$7:$D$406,D159,$G$7:$G$406,"qualified_lead")&gt;1),"Duplikat prüfen",IF(AND(B159="Ja",G159="customer_won",E159&lt;&gt;"",COUNTIFS($A$7:$A$406,A159,$B$7:$B$406,"Ja",$E$7:$E$406,E159,$G$7:$G$406,"customer_won")&gt;1),"Duplikat prüfen",IF(U159&lt;0,"Datum prüfen",IF(AND(OR(G159="customer_won",G159="revenue_recorded"),OR(J159="",K159="Nicht zutreffend")),"Wert prüfen",IF(AND(G159="customer_lost",COUNTIFS($A$7:$A$406,A159,$D$7:$D$406,D159,$G$7:$G$406,"qualified_lead",$F$7:$F$406,"&lt;="&amp;F159,$B$7:$B$406,"Ja")=0),"Qualifikation fehlt","Bereit")))))))))</x:f>
      </x:c>
      <x:c r="W159" s="123" t="n">
        <x:f>IF(AND(B159="Ja",G159="qualified_lead",D159&lt;&gt;""),IF(COUNTIFS($A$7:A159,A159,$B$7:B159,"Ja",$D$7:D159,D159,$G$7:G159,"qualified_lead")=1,1,0),0)</x:f>
        <x:v>0</x:v>
      </x:c>
      <x:c r="X159" s="123" t="n">
        <x:f>IF(AND(B159="Ja",G159="customer_won",E159&lt;&gt;""),IF(COUNTIFS($A$7:A159,A159,$B$7:B159,"Ja",$E$7:E159,E159,$G$7:G159,"customer_won")=1,1,0),0)</x:f>
        <x:v>0</x:v>
      </x:c>
      <x:c r="Y159" s="133" t="str">
        <x:f>IF(D159="","",IF(COUNTIFS('KONTAKTE'!$A$7:$A$306,A159,'KONTAKTE'!$B$7:$B$306,D159)&lt;&gt;1,"",IFERROR(INDEX('KONTAKTE'!$F$7:$F$306,SUMIFS('KONTAKTE'!$AF$7:$AF$306,'KONTAKTE'!$A$7:$A$306,A159,'KONTAKTE'!$B$7:$B$306,D159)),"")))</x:f>
      </x:c>
    </x:row>
    <x:row r="160" ht="22.5" customHeight="1">
      <x:c r="A160" s="61" t="str">
        <x:v>Eigene Daten</x:v>
      </x:c>
      <x:c r="B160" s="61" t="str">
        <x:v>Ja</x:v>
      </x:c>
      <x:c r="C160" s="58"/>
      <x:c r="D160" s="58"/>
      <x:c r="E160" s="58"/>
      <x:c r="F160" s="125"/>
      <x:c r="G160" s="58"/>
      <x:c r="H160" s="58"/>
      <x:c r="I160" s="58"/>
      <x:c r="J160" s="129"/>
      <x:c r="K160" s="58"/>
      <x:c r="L160" s="58"/>
      <x:c r="M160" s="58"/>
      <x:c r="N160" s="58"/>
      <x:c r="O160" s="58"/>
      <x:c r="P160" s="58"/>
      <x:c r="Q160" s="58"/>
      <x:c r="R160" s="127" t="str">
        <x:f>IF(D160="","",IF(COUNTIFS('KONTAKTE'!$A$7:$A$306,A160,'KONTAKTE'!$B$7:$B$306,D160)&lt;&gt;1,"",IFERROR(INDEX('KONTAKTE'!$AD$7:$AD$306,SUMIFS('KONTAKTE'!$AF$7:$AF$306,'KONTAKTE'!$A$7:$A$306,A160,'KONTAKTE'!$B$7:$B$306,D160)),"")))</x:f>
      </x:c>
      <x:c r="S160" s="123" t="str">
        <x:f>IF(D160="","",IF(COUNTIFS('KONTAKTE'!$A$7:$A$306,A160,'KONTAKTE'!$B$7:$B$306,D160)&lt;&gt;1,"",IFERROR(INDEX('KONTAKTE'!$Z$7:$Z$306,SUMIFS('KONTAKTE'!$AF$7:$AF$306,'KONTAKTE'!$A$7:$A$306,A160,'KONTAKTE'!$B$7:$B$306,D160)),"")))</x:f>
      </x:c>
      <x:c r="T160" s="123" t="str">
        <x:f>IF(D160="","",IF(COUNTIFS('KONTAKTE'!$A$7:$A$306,A160,'KONTAKTE'!$B$7:$B$306,D160)&lt;&gt;1,"",IFERROR(INDEX('KONTAKTE'!$AA$7:$AA$306,SUMIFS('KONTAKTE'!$AF$7:$AF$306,'KONTAKTE'!$A$7:$A$306,A160,'KONTAKTE'!$B$7:$B$306,D160)),"")))</x:f>
      </x:c>
      <x:c r="U160" s="131" t="str">
        <x:f>IF(OR(D160="",F160="",Y160=""),"",IFERROR(INT(F160-Y160),""))</x:f>
      </x:c>
      <x:c r="V160" s="123" t="str">
        <x:f>IF(C160="","",IF(COUNTIFS('KONTAKTE'!$A$7:$A$306,A160,'KONTAKTE'!$B$7:$B$306,D160)=0,"Lead-ID fehlt",IF(COUNTIFS('KONTAKTE'!$A$7:$A$306,A160,'KONTAKTE'!$B$7:$B$306,D160)&gt;1,"Lead-ID doppelt",IF(AND(G160="customer_won",E160=""),"Deal-ID fehlt",IF(AND(B160="Ja",G160="qualified_lead",D160&lt;&gt;"",COUNTIFS($A$7:$A$406,A160,$B$7:$B$406,"Ja",$D$7:$D$406,D160,$G$7:$G$406,"qualified_lead")&gt;1),"Duplikat prüfen",IF(AND(B160="Ja",G160="customer_won",E160&lt;&gt;"",COUNTIFS($A$7:$A$406,A160,$B$7:$B$406,"Ja",$E$7:$E$406,E160,$G$7:$G$406,"customer_won")&gt;1),"Duplikat prüfen",IF(U160&lt;0,"Datum prüfen",IF(AND(OR(G160="customer_won",G160="revenue_recorded"),OR(J160="",K160="Nicht zutreffend")),"Wert prüfen",IF(AND(G160="customer_lost",COUNTIFS($A$7:$A$406,A160,$D$7:$D$406,D160,$G$7:$G$406,"qualified_lead",$F$7:$F$406,"&lt;="&amp;F160,$B$7:$B$406,"Ja")=0),"Qualifikation fehlt","Bereit")))))))))</x:f>
      </x:c>
      <x:c r="W160" s="123" t="n">
        <x:f>IF(AND(B160="Ja",G160="qualified_lead",D160&lt;&gt;""),IF(COUNTIFS($A$7:A160,A160,$B$7:B160,"Ja",$D$7:D160,D160,$G$7:G160,"qualified_lead")=1,1,0),0)</x:f>
        <x:v>0</x:v>
      </x:c>
      <x:c r="X160" s="123" t="n">
        <x:f>IF(AND(B160="Ja",G160="customer_won",E160&lt;&gt;""),IF(COUNTIFS($A$7:A160,A160,$B$7:B160,"Ja",$E$7:E160,E160,$G$7:G160,"customer_won")=1,1,0),0)</x:f>
        <x:v>0</x:v>
      </x:c>
      <x:c r="Y160" s="133" t="str">
        <x:f>IF(D160="","",IF(COUNTIFS('KONTAKTE'!$A$7:$A$306,A160,'KONTAKTE'!$B$7:$B$306,D160)&lt;&gt;1,"",IFERROR(INDEX('KONTAKTE'!$F$7:$F$306,SUMIFS('KONTAKTE'!$AF$7:$AF$306,'KONTAKTE'!$A$7:$A$306,A160,'KONTAKTE'!$B$7:$B$306,D160)),"")))</x:f>
      </x:c>
    </x:row>
    <x:row r="161" ht="22.5" customHeight="1">
      <x:c r="A161" s="61" t="str">
        <x:v>Eigene Daten</x:v>
      </x:c>
      <x:c r="B161" s="61" t="str">
        <x:v>Ja</x:v>
      </x:c>
      <x:c r="C161" s="58"/>
      <x:c r="D161" s="58"/>
      <x:c r="E161" s="58"/>
      <x:c r="F161" s="125"/>
      <x:c r="G161" s="58"/>
      <x:c r="H161" s="58"/>
      <x:c r="I161" s="58"/>
      <x:c r="J161" s="129"/>
      <x:c r="K161" s="58"/>
      <x:c r="L161" s="58"/>
      <x:c r="M161" s="58"/>
      <x:c r="N161" s="58"/>
      <x:c r="O161" s="58"/>
      <x:c r="P161" s="58"/>
      <x:c r="Q161" s="58"/>
      <x:c r="R161" s="127" t="str">
        <x:f>IF(D161="","",IF(COUNTIFS('KONTAKTE'!$A$7:$A$306,A161,'KONTAKTE'!$B$7:$B$306,D161)&lt;&gt;1,"",IFERROR(INDEX('KONTAKTE'!$AD$7:$AD$306,SUMIFS('KONTAKTE'!$AF$7:$AF$306,'KONTAKTE'!$A$7:$A$306,A161,'KONTAKTE'!$B$7:$B$306,D161)),"")))</x:f>
      </x:c>
      <x:c r="S161" s="123" t="str">
        <x:f>IF(D161="","",IF(COUNTIFS('KONTAKTE'!$A$7:$A$306,A161,'KONTAKTE'!$B$7:$B$306,D161)&lt;&gt;1,"",IFERROR(INDEX('KONTAKTE'!$Z$7:$Z$306,SUMIFS('KONTAKTE'!$AF$7:$AF$306,'KONTAKTE'!$A$7:$A$306,A161,'KONTAKTE'!$B$7:$B$306,D161)),"")))</x:f>
      </x:c>
      <x:c r="T161" s="123" t="str">
        <x:f>IF(D161="","",IF(COUNTIFS('KONTAKTE'!$A$7:$A$306,A161,'KONTAKTE'!$B$7:$B$306,D161)&lt;&gt;1,"",IFERROR(INDEX('KONTAKTE'!$AA$7:$AA$306,SUMIFS('KONTAKTE'!$AF$7:$AF$306,'KONTAKTE'!$A$7:$A$306,A161,'KONTAKTE'!$B$7:$B$306,D161)),"")))</x:f>
      </x:c>
      <x:c r="U161" s="131" t="str">
        <x:f>IF(OR(D161="",F161="",Y161=""),"",IFERROR(INT(F161-Y161),""))</x:f>
      </x:c>
      <x:c r="V161" s="123" t="str">
        <x:f>IF(C161="","",IF(COUNTIFS('KONTAKTE'!$A$7:$A$306,A161,'KONTAKTE'!$B$7:$B$306,D161)=0,"Lead-ID fehlt",IF(COUNTIFS('KONTAKTE'!$A$7:$A$306,A161,'KONTAKTE'!$B$7:$B$306,D161)&gt;1,"Lead-ID doppelt",IF(AND(G161="customer_won",E161=""),"Deal-ID fehlt",IF(AND(B161="Ja",G161="qualified_lead",D161&lt;&gt;"",COUNTIFS($A$7:$A$406,A161,$B$7:$B$406,"Ja",$D$7:$D$406,D161,$G$7:$G$406,"qualified_lead")&gt;1),"Duplikat prüfen",IF(AND(B161="Ja",G161="customer_won",E161&lt;&gt;"",COUNTIFS($A$7:$A$406,A161,$B$7:$B$406,"Ja",$E$7:$E$406,E161,$G$7:$G$406,"customer_won")&gt;1),"Duplikat prüfen",IF(U161&lt;0,"Datum prüfen",IF(AND(OR(G161="customer_won",G161="revenue_recorded"),OR(J161="",K161="Nicht zutreffend")),"Wert prüfen",IF(AND(G161="customer_lost",COUNTIFS($A$7:$A$406,A161,$D$7:$D$406,D161,$G$7:$G$406,"qualified_lead",$F$7:$F$406,"&lt;="&amp;F161,$B$7:$B$406,"Ja")=0),"Qualifikation fehlt","Bereit")))))))))</x:f>
      </x:c>
      <x:c r="W161" s="123" t="n">
        <x:f>IF(AND(B161="Ja",G161="qualified_lead",D161&lt;&gt;""),IF(COUNTIFS($A$7:A161,A161,$B$7:B161,"Ja",$D$7:D161,D161,$G$7:G161,"qualified_lead")=1,1,0),0)</x:f>
        <x:v>0</x:v>
      </x:c>
      <x:c r="X161" s="123" t="n">
        <x:f>IF(AND(B161="Ja",G161="customer_won",E161&lt;&gt;""),IF(COUNTIFS($A$7:A161,A161,$B$7:B161,"Ja",$E$7:E161,E161,$G$7:G161,"customer_won")=1,1,0),0)</x:f>
        <x:v>0</x:v>
      </x:c>
      <x:c r="Y161" s="133" t="str">
        <x:f>IF(D161="","",IF(COUNTIFS('KONTAKTE'!$A$7:$A$306,A161,'KONTAKTE'!$B$7:$B$306,D161)&lt;&gt;1,"",IFERROR(INDEX('KONTAKTE'!$F$7:$F$306,SUMIFS('KONTAKTE'!$AF$7:$AF$306,'KONTAKTE'!$A$7:$A$306,A161,'KONTAKTE'!$B$7:$B$306,D161)),"")))</x:f>
      </x:c>
    </x:row>
    <x:row r="162" ht="22.5" customHeight="1">
      <x:c r="A162" s="61" t="str">
        <x:v>Eigene Daten</x:v>
      </x:c>
      <x:c r="B162" s="61" t="str">
        <x:v>Ja</x:v>
      </x:c>
      <x:c r="C162" s="58"/>
      <x:c r="D162" s="58"/>
      <x:c r="E162" s="58"/>
      <x:c r="F162" s="125"/>
      <x:c r="G162" s="58"/>
      <x:c r="H162" s="58"/>
      <x:c r="I162" s="58"/>
      <x:c r="J162" s="129"/>
      <x:c r="K162" s="58"/>
      <x:c r="L162" s="58"/>
      <x:c r="M162" s="58"/>
      <x:c r="N162" s="58"/>
      <x:c r="O162" s="58"/>
      <x:c r="P162" s="58"/>
      <x:c r="Q162" s="58"/>
      <x:c r="R162" s="127" t="str">
        <x:f>IF(D162="","",IF(COUNTIFS('KONTAKTE'!$A$7:$A$306,A162,'KONTAKTE'!$B$7:$B$306,D162)&lt;&gt;1,"",IFERROR(INDEX('KONTAKTE'!$AD$7:$AD$306,SUMIFS('KONTAKTE'!$AF$7:$AF$306,'KONTAKTE'!$A$7:$A$306,A162,'KONTAKTE'!$B$7:$B$306,D162)),"")))</x:f>
      </x:c>
      <x:c r="S162" s="123" t="str">
        <x:f>IF(D162="","",IF(COUNTIFS('KONTAKTE'!$A$7:$A$306,A162,'KONTAKTE'!$B$7:$B$306,D162)&lt;&gt;1,"",IFERROR(INDEX('KONTAKTE'!$Z$7:$Z$306,SUMIFS('KONTAKTE'!$AF$7:$AF$306,'KONTAKTE'!$A$7:$A$306,A162,'KONTAKTE'!$B$7:$B$306,D162)),"")))</x:f>
      </x:c>
      <x:c r="T162" s="123" t="str">
        <x:f>IF(D162="","",IF(COUNTIFS('KONTAKTE'!$A$7:$A$306,A162,'KONTAKTE'!$B$7:$B$306,D162)&lt;&gt;1,"",IFERROR(INDEX('KONTAKTE'!$AA$7:$AA$306,SUMIFS('KONTAKTE'!$AF$7:$AF$306,'KONTAKTE'!$A$7:$A$306,A162,'KONTAKTE'!$B$7:$B$306,D162)),"")))</x:f>
      </x:c>
      <x:c r="U162" s="131" t="str">
        <x:f>IF(OR(D162="",F162="",Y162=""),"",IFERROR(INT(F162-Y162),""))</x:f>
      </x:c>
      <x:c r="V162" s="123" t="str">
        <x:f>IF(C162="","",IF(COUNTIFS('KONTAKTE'!$A$7:$A$306,A162,'KONTAKTE'!$B$7:$B$306,D162)=0,"Lead-ID fehlt",IF(COUNTIFS('KONTAKTE'!$A$7:$A$306,A162,'KONTAKTE'!$B$7:$B$306,D162)&gt;1,"Lead-ID doppelt",IF(AND(G162="customer_won",E162=""),"Deal-ID fehlt",IF(AND(B162="Ja",G162="qualified_lead",D162&lt;&gt;"",COUNTIFS($A$7:$A$406,A162,$B$7:$B$406,"Ja",$D$7:$D$406,D162,$G$7:$G$406,"qualified_lead")&gt;1),"Duplikat prüfen",IF(AND(B162="Ja",G162="customer_won",E162&lt;&gt;"",COUNTIFS($A$7:$A$406,A162,$B$7:$B$406,"Ja",$E$7:$E$406,E162,$G$7:$G$406,"customer_won")&gt;1),"Duplikat prüfen",IF(U162&lt;0,"Datum prüfen",IF(AND(OR(G162="customer_won",G162="revenue_recorded"),OR(J162="",K162="Nicht zutreffend")),"Wert prüfen",IF(AND(G162="customer_lost",COUNTIFS($A$7:$A$406,A162,$D$7:$D$406,D162,$G$7:$G$406,"qualified_lead",$F$7:$F$406,"&lt;="&amp;F162,$B$7:$B$406,"Ja")=0),"Qualifikation fehlt","Bereit")))))))))</x:f>
      </x:c>
      <x:c r="W162" s="123" t="n">
        <x:f>IF(AND(B162="Ja",G162="qualified_lead",D162&lt;&gt;""),IF(COUNTIFS($A$7:A162,A162,$B$7:B162,"Ja",$D$7:D162,D162,$G$7:G162,"qualified_lead")=1,1,0),0)</x:f>
        <x:v>0</x:v>
      </x:c>
      <x:c r="X162" s="123" t="n">
        <x:f>IF(AND(B162="Ja",G162="customer_won",E162&lt;&gt;""),IF(COUNTIFS($A$7:A162,A162,$B$7:B162,"Ja",$E$7:E162,E162,$G$7:G162,"customer_won")=1,1,0),0)</x:f>
        <x:v>0</x:v>
      </x:c>
      <x:c r="Y162" s="133" t="str">
        <x:f>IF(D162="","",IF(COUNTIFS('KONTAKTE'!$A$7:$A$306,A162,'KONTAKTE'!$B$7:$B$306,D162)&lt;&gt;1,"",IFERROR(INDEX('KONTAKTE'!$F$7:$F$306,SUMIFS('KONTAKTE'!$AF$7:$AF$306,'KONTAKTE'!$A$7:$A$306,A162,'KONTAKTE'!$B$7:$B$306,D162)),"")))</x:f>
      </x:c>
    </x:row>
    <x:row r="163" ht="22.5" customHeight="1">
      <x:c r="A163" s="61" t="str">
        <x:v>Eigene Daten</x:v>
      </x:c>
      <x:c r="B163" s="61" t="str">
        <x:v>Ja</x:v>
      </x:c>
      <x:c r="C163" s="58"/>
      <x:c r="D163" s="58"/>
      <x:c r="E163" s="58"/>
      <x:c r="F163" s="125"/>
      <x:c r="G163" s="58"/>
      <x:c r="H163" s="58"/>
      <x:c r="I163" s="58"/>
      <x:c r="J163" s="129"/>
      <x:c r="K163" s="58"/>
      <x:c r="L163" s="58"/>
      <x:c r="M163" s="58"/>
      <x:c r="N163" s="58"/>
      <x:c r="O163" s="58"/>
      <x:c r="P163" s="58"/>
      <x:c r="Q163" s="58"/>
      <x:c r="R163" s="127" t="str">
        <x:f>IF(D163="","",IF(COUNTIFS('KONTAKTE'!$A$7:$A$306,A163,'KONTAKTE'!$B$7:$B$306,D163)&lt;&gt;1,"",IFERROR(INDEX('KONTAKTE'!$AD$7:$AD$306,SUMIFS('KONTAKTE'!$AF$7:$AF$306,'KONTAKTE'!$A$7:$A$306,A163,'KONTAKTE'!$B$7:$B$306,D163)),"")))</x:f>
      </x:c>
      <x:c r="S163" s="123" t="str">
        <x:f>IF(D163="","",IF(COUNTIFS('KONTAKTE'!$A$7:$A$306,A163,'KONTAKTE'!$B$7:$B$306,D163)&lt;&gt;1,"",IFERROR(INDEX('KONTAKTE'!$Z$7:$Z$306,SUMIFS('KONTAKTE'!$AF$7:$AF$306,'KONTAKTE'!$A$7:$A$306,A163,'KONTAKTE'!$B$7:$B$306,D163)),"")))</x:f>
      </x:c>
      <x:c r="T163" s="123" t="str">
        <x:f>IF(D163="","",IF(COUNTIFS('KONTAKTE'!$A$7:$A$306,A163,'KONTAKTE'!$B$7:$B$306,D163)&lt;&gt;1,"",IFERROR(INDEX('KONTAKTE'!$AA$7:$AA$306,SUMIFS('KONTAKTE'!$AF$7:$AF$306,'KONTAKTE'!$A$7:$A$306,A163,'KONTAKTE'!$B$7:$B$306,D163)),"")))</x:f>
      </x:c>
      <x:c r="U163" s="131" t="str">
        <x:f>IF(OR(D163="",F163="",Y163=""),"",IFERROR(INT(F163-Y163),""))</x:f>
      </x:c>
      <x:c r="V163" s="123" t="str">
        <x:f>IF(C163="","",IF(COUNTIFS('KONTAKTE'!$A$7:$A$306,A163,'KONTAKTE'!$B$7:$B$306,D163)=0,"Lead-ID fehlt",IF(COUNTIFS('KONTAKTE'!$A$7:$A$306,A163,'KONTAKTE'!$B$7:$B$306,D163)&gt;1,"Lead-ID doppelt",IF(AND(G163="customer_won",E163=""),"Deal-ID fehlt",IF(AND(B163="Ja",G163="qualified_lead",D163&lt;&gt;"",COUNTIFS($A$7:$A$406,A163,$B$7:$B$406,"Ja",$D$7:$D$406,D163,$G$7:$G$406,"qualified_lead")&gt;1),"Duplikat prüfen",IF(AND(B163="Ja",G163="customer_won",E163&lt;&gt;"",COUNTIFS($A$7:$A$406,A163,$B$7:$B$406,"Ja",$E$7:$E$406,E163,$G$7:$G$406,"customer_won")&gt;1),"Duplikat prüfen",IF(U163&lt;0,"Datum prüfen",IF(AND(OR(G163="customer_won",G163="revenue_recorded"),OR(J163="",K163="Nicht zutreffend")),"Wert prüfen",IF(AND(G163="customer_lost",COUNTIFS($A$7:$A$406,A163,$D$7:$D$406,D163,$G$7:$G$406,"qualified_lead",$F$7:$F$406,"&lt;="&amp;F163,$B$7:$B$406,"Ja")=0),"Qualifikation fehlt","Bereit")))))))))</x:f>
      </x:c>
      <x:c r="W163" s="123" t="n">
        <x:f>IF(AND(B163="Ja",G163="qualified_lead",D163&lt;&gt;""),IF(COUNTIFS($A$7:A163,A163,$B$7:B163,"Ja",$D$7:D163,D163,$G$7:G163,"qualified_lead")=1,1,0),0)</x:f>
        <x:v>0</x:v>
      </x:c>
      <x:c r="X163" s="123" t="n">
        <x:f>IF(AND(B163="Ja",G163="customer_won",E163&lt;&gt;""),IF(COUNTIFS($A$7:A163,A163,$B$7:B163,"Ja",$E$7:E163,E163,$G$7:G163,"customer_won")=1,1,0),0)</x:f>
        <x:v>0</x:v>
      </x:c>
      <x:c r="Y163" s="133" t="str">
        <x:f>IF(D163="","",IF(COUNTIFS('KONTAKTE'!$A$7:$A$306,A163,'KONTAKTE'!$B$7:$B$306,D163)&lt;&gt;1,"",IFERROR(INDEX('KONTAKTE'!$F$7:$F$306,SUMIFS('KONTAKTE'!$AF$7:$AF$306,'KONTAKTE'!$A$7:$A$306,A163,'KONTAKTE'!$B$7:$B$306,D163)),"")))</x:f>
      </x:c>
    </x:row>
    <x:row r="164" ht="22.5" customHeight="1">
      <x:c r="A164" s="61" t="str">
        <x:v>Eigene Daten</x:v>
      </x:c>
      <x:c r="B164" s="61" t="str">
        <x:v>Ja</x:v>
      </x:c>
      <x:c r="C164" s="58"/>
      <x:c r="D164" s="58"/>
      <x:c r="E164" s="58"/>
      <x:c r="F164" s="125"/>
      <x:c r="G164" s="58"/>
      <x:c r="H164" s="58"/>
      <x:c r="I164" s="58"/>
      <x:c r="J164" s="129"/>
      <x:c r="K164" s="58"/>
      <x:c r="L164" s="58"/>
      <x:c r="M164" s="58"/>
      <x:c r="N164" s="58"/>
      <x:c r="O164" s="58"/>
      <x:c r="P164" s="58"/>
      <x:c r="Q164" s="58"/>
      <x:c r="R164" s="127" t="str">
        <x:f>IF(D164="","",IF(COUNTIFS('KONTAKTE'!$A$7:$A$306,A164,'KONTAKTE'!$B$7:$B$306,D164)&lt;&gt;1,"",IFERROR(INDEX('KONTAKTE'!$AD$7:$AD$306,SUMIFS('KONTAKTE'!$AF$7:$AF$306,'KONTAKTE'!$A$7:$A$306,A164,'KONTAKTE'!$B$7:$B$306,D164)),"")))</x:f>
      </x:c>
      <x:c r="S164" s="123" t="str">
        <x:f>IF(D164="","",IF(COUNTIFS('KONTAKTE'!$A$7:$A$306,A164,'KONTAKTE'!$B$7:$B$306,D164)&lt;&gt;1,"",IFERROR(INDEX('KONTAKTE'!$Z$7:$Z$306,SUMIFS('KONTAKTE'!$AF$7:$AF$306,'KONTAKTE'!$A$7:$A$306,A164,'KONTAKTE'!$B$7:$B$306,D164)),"")))</x:f>
      </x:c>
      <x:c r="T164" s="123" t="str">
        <x:f>IF(D164="","",IF(COUNTIFS('KONTAKTE'!$A$7:$A$306,A164,'KONTAKTE'!$B$7:$B$306,D164)&lt;&gt;1,"",IFERROR(INDEX('KONTAKTE'!$AA$7:$AA$306,SUMIFS('KONTAKTE'!$AF$7:$AF$306,'KONTAKTE'!$A$7:$A$306,A164,'KONTAKTE'!$B$7:$B$306,D164)),"")))</x:f>
      </x:c>
      <x:c r="U164" s="131" t="str">
        <x:f>IF(OR(D164="",F164="",Y164=""),"",IFERROR(INT(F164-Y164),""))</x:f>
      </x:c>
      <x:c r="V164" s="123" t="str">
        <x:f>IF(C164="","",IF(COUNTIFS('KONTAKTE'!$A$7:$A$306,A164,'KONTAKTE'!$B$7:$B$306,D164)=0,"Lead-ID fehlt",IF(COUNTIFS('KONTAKTE'!$A$7:$A$306,A164,'KONTAKTE'!$B$7:$B$306,D164)&gt;1,"Lead-ID doppelt",IF(AND(G164="customer_won",E164=""),"Deal-ID fehlt",IF(AND(B164="Ja",G164="qualified_lead",D164&lt;&gt;"",COUNTIFS($A$7:$A$406,A164,$B$7:$B$406,"Ja",$D$7:$D$406,D164,$G$7:$G$406,"qualified_lead")&gt;1),"Duplikat prüfen",IF(AND(B164="Ja",G164="customer_won",E164&lt;&gt;"",COUNTIFS($A$7:$A$406,A164,$B$7:$B$406,"Ja",$E$7:$E$406,E164,$G$7:$G$406,"customer_won")&gt;1),"Duplikat prüfen",IF(U164&lt;0,"Datum prüfen",IF(AND(OR(G164="customer_won",G164="revenue_recorded"),OR(J164="",K164="Nicht zutreffend")),"Wert prüfen",IF(AND(G164="customer_lost",COUNTIFS($A$7:$A$406,A164,$D$7:$D$406,D164,$G$7:$G$406,"qualified_lead",$F$7:$F$406,"&lt;="&amp;F164,$B$7:$B$406,"Ja")=0),"Qualifikation fehlt","Bereit")))))))))</x:f>
      </x:c>
      <x:c r="W164" s="123" t="n">
        <x:f>IF(AND(B164="Ja",G164="qualified_lead",D164&lt;&gt;""),IF(COUNTIFS($A$7:A164,A164,$B$7:B164,"Ja",$D$7:D164,D164,$G$7:G164,"qualified_lead")=1,1,0),0)</x:f>
        <x:v>0</x:v>
      </x:c>
      <x:c r="X164" s="123" t="n">
        <x:f>IF(AND(B164="Ja",G164="customer_won",E164&lt;&gt;""),IF(COUNTIFS($A$7:A164,A164,$B$7:B164,"Ja",$E$7:E164,E164,$G$7:G164,"customer_won")=1,1,0),0)</x:f>
        <x:v>0</x:v>
      </x:c>
      <x:c r="Y164" s="133" t="str">
        <x:f>IF(D164="","",IF(COUNTIFS('KONTAKTE'!$A$7:$A$306,A164,'KONTAKTE'!$B$7:$B$306,D164)&lt;&gt;1,"",IFERROR(INDEX('KONTAKTE'!$F$7:$F$306,SUMIFS('KONTAKTE'!$AF$7:$AF$306,'KONTAKTE'!$A$7:$A$306,A164,'KONTAKTE'!$B$7:$B$306,D164)),"")))</x:f>
      </x:c>
    </x:row>
    <x:row r="165" ht="22.5" customHeight="1">
      <x:c r="A165" s="61" t="str">
        <x:v>Eigene Daten</x:v>
      </x:c>
      <x:c r="B165" s="61" t="str">
        <x:v>Ja</x:v>
      </x:c>
      <x:c r="C165" s="58"/>
      <x:c r="D165" s="58"/>
      <x:c r="E165" s="58"/>
      <x:c r="F165" s="125"/>
      <x:c r="G165" s="58"/>
      <x:c r="H165" s="58"/>
      <x:c r="I165" s="58"/>
      <x:c r="J165" s="129"/>
      <x:c r="K165" s="58"/>
      <x:c r="L165" s="58"/>
      <x:c r="M165" s="58"/>
      <x:c r="N165" s="58"/>
      <x:c r="O165" s="58"/>
      <x:c r="P165" s="58"/>
      <x:c r="Q165" s="58"/>
      <x:c r="R165" s="127" t="str">
        <x:f>IF(D165="","",IF(COUNTIFS('KONTAKTE'!$A$7:$A$306,A165,'KONTAKTE'!$B$7:$B$306,D165)&lt;&gt;1,"",IFERROR(INDEX('KONTAKTE'!$AD$7:$AD$306,SUMIFS('KONTAKTE'!$AF$7:$AF$306,'KONTAKTE'!$A$7:$A$306,A165,'KONTAKTE'!$B$7:$B$306,D165)),"")))</x:f>
      </x:c>
      <x:c r="S165" s="123" t="str">
        <x:f>IF(D165="","",IF(COUNTIFS('KONTAKTE'!$A$7:$A$306,A165,'KONTAKTE'!$B$7:$B$306,D165)&lt;&gt;1,"",IFERROR(INDEX('KONTAKTE'!$Z$7:$Z$306,SUMIFS('KONTAKTE'!$AF$7:$AF$306,'KONTAKTE'!$A$7:$A$306,A165,'KONTAKTE'!$B$7:$B$306,D165)),"")))</x:f>
      </x:c>
      <x:c r="T165" s="123" t="str">
        <x:f>IF(D165="","",IF(COUNTIFS('KONTAKTE'!$A$7:$A$306,A165,'KONTAKTE'!$B$7:$B$306,D165)&lt;&gt;1,"",IFERROR(INDEX('KONTAKTE'!$AA$7:$AA$306,SUMIFS('KONTAKTE'!$AF$7:$AF$306,'KONTAKTE'!$A$7:$A$306,A165,'KONTAKTE'!$B$7:$B$306,D165)),"")))</x:f>
      </x:c>
      <x:c r="U165" s="131" t="str">
        <x:f>IF(OR(D165="",F165="",Y165=""),"",IFERROR(INT(F165-Y165),""))</x:f>
      </x:c>
      <x:c r="V165" s="123" t="str">
        <x:f>IF(C165="","",IF(COUNTIFS('KONTAKTE'!$A$7:$A$306,A165,'KONTAKTE'!$B$7:$B$306,D165)=0,"Lead-ID fehlt",IF(COUNTIFS('KONTAKTE'!$A$7:$A$306,A165,'KONTAKTE'!$B$7:$B$306,D165)&gt;1,"Lead-ID doppelt",IF(AND(G165="customer_won",E165=""),"Deal-ID fehlt",IF(AND(B165="Ja",G165="qualified_lead",D165&lt;&gt;"",COUNTIFS($A$7:$A$406,A165,$B$7:$B$406,"Ja",$D$7:$D$406,D165,$G$7:$G$406,"qualified_lead")&gt;1),"Duplikat prüfen",IF(AND(B165="Ja",G165="customer_won",E165&lt;&gt;"",COUNTIFS($A$7:$A$406,A165,$B$7:$B$406,"Ja",$E$7:$E$406,E165,$G$7:$G$406,"customer_won")&gt;1),"Duplikat prüfen",IF(U165&lt;0,"Datum prüfen",IF(AND(OR(G165="customer_won",G165="revenue_recorded"),OR(J165="",K165="Nicht zutreffend")),"Wert prüfen",IF(AND(G165="customer_lost",COUNTIFS($A$7:$A$406,A165,$D$7:$D$406,D165,$G$7:$G$406,"qualified_lead",$F$7:$F$406,"&lt;="&amp;F165,$B$7:$B$406,"Ja")=0),"Qualifikation fehlt","Bereit")))))))))</x:f>
      </x:c>
      <x:c r="W165" s="123" t="n">
        <x:f>IF(AND(B165="Ja",G165="qualified_lead",D165&lt;&gt;""),IF(COUNTIFS($A$7:A165,A165,$B$7:B165,"Ja",$D$7:D165,D165,$G$7:G165,"qualified_lead")=1,1,0),0)</x:f>
        <x:v>0</x:v>
      </x:c>
      <x:c r="X165" s="123" t="n">
        <x:f>IF(AND(B165="Ja",G165="customer_won",E165&lt;&gt;""),IF(COUNTIFS($A$7:A165,A165,$B$7:B165,"Ja",$E$7:E165,E165,$G$7:G165,"customer_won")=1,1,0),0)</x:f>
        <x:v>0</x:v>
      </x:c>
      <x:c r="Y165" s="133" t="str">
        <x:f>IF(D165="","",IF(COUNTIFS('KONTAKTE'!$A$7:$A$306,A165,'KONTAKTE'!$B$7:$B$306,D165)&lt;&gt;1,"",IFERROR(INDEX('KONTAKTE'!$F$7:$F$306,SUMIFS('KONTAKTE'!$AF$7:$AF$306,'KONTAKTE'!$A$7:$A$306,A165,'KONTAKTE'!$B$7:$B$306,D165)),"")))</x:f>
      </x:c>
    </x:row>
    <x:row r="166" ht="22.5" customHeight="1">
      <x:c r="A166" s="61" t="str">
        <x:v>Eigene Daten</x:v>
      </x:c>
      <x:c r="B166" s="61" t="str">
        <x:v>Ja</x:v>
      </x:c>
      <x:c r="C166" s="58"/>
      <x:c r="D166" s="58"/>
      <x:c r="E166" s="58"/>
      <x:c r="F166" s="125"/>
      <x:c r="G166" s="58"/>
      <x:c r="H166" s="58"/>
      <x:c r="I166" s="58"/>
      <x:c r="J166" s="129"/>
      <x:c r="K166" s="58"/>
      <x:c r="L166" s="58"/>
      <x:c r="M166" s="58"/>
      <x:c r="N166" s="58"/>
      <x:c r="O166" s="58"/>
      <x:c r="P166" s="58"/>
      <x:c r="Q166" s="58"/>
      <x:c r="R166" s="127" t="str">
        <x:f>IF(D166="","",IF(COUNTIFS('KONTAKTE'!$A$7:$A$306,A166,'KONTAKTE'!$B$7:$B$306,D166)&lt;&gt;1,"",IFERROR(INDEX('KONTAKTE'!$AD$7:$AD$306,SUMIFS('KONTAKTE'!$AF$7:$AF$306,'KONTAKTE'!$A$7:$A$306,A166,'KONTAKTE'!$B$7:$B$306,D166)),"")))</x:f>
      </x:c>
      <x:c r="S166" s="123" t="str">
        <x:f>IF(D166="","",IF(COUNTIFS('KONTAKTE'!$A$7:$A$306,A166,'KONTAKTE'!$B$7:$B$306,D166)&lt;&gt;1,"",IFERROR(INDEX('KONTAKTE'!$Z$7:$Z$306,SUMIFS('KONTAKTE'!$AF$7:$AF$306,'KONTAKTE'!$A$7:$A$306,A166,'KONTAKTE'!$B$7:$B$306,D166)),"")))</x:f>
      </x:c>
      <x:c r="T166" s="123" t="str">
        <x:f>IF(D166="","",IF(COUNTIFS('KONTAKTE'!$A$7:$A$306,A166,'KONTAKTE'!$B$7:$B$306,D166)&lt;&gt;1,"",IFERROR(INDEX('KONTAKTE'!$AA$7:$AA$306,SUMIFS('KONTAKTE'!$AF$7:$AF$306,'KONTAKTE'!$A$7:$A$306,A166,'KONTAKTE'!$B$7:$B$306,D166)),"")))</x:f>
      </x:c>
      <x:c r="U166" s="131" t="str">
        <x:f>IF(OR(D166="",F166="",Y166=""),"",IFERROR(INT(F166-Y166),""))</x:f>
      </x:c>
      <x:c r="V166" s="123" t="str">
        <x:f>IF(C166="","",IF(COUNTIFS('KONTAKTE'!$A$7:$A$306,A166,'KONTAKTE'!$B$7:$B$306,D166)=0,"Lead-ID fehlt",IF(COUNTIFS('KONTAKTE'!$A$7:$A$306,A166,'KONTAKTE'!$B$7:$B$306,D166)&gt;1,"Lead-ID doppelt",IF(AND(G166="customer_won",E166=""),"Deal-ID fehlt",IF(AND(B166="Ja",G166="qualified_lead",D166&lt;&gt;"",COUNTIFS($A$7:$A$406,A166,$B$7:$B$406,"Ja",$D$7:$D$406,D166,$G$7:$G$406,"qualified_lead")&gt;1),"Duplikat prüfen",IF(AND(B166="Ja",G166="customer_won",E166&lt;&gt;"",COUNTIFS($A$7:$A$406,A166,$B$7:$B$406,"Ja",$E$7:$E$406,E166,$G$7:$G$406,"customer_won")&gt;1),"Duplikat prüfen",IF(U166&lt;0,"Datum prüfen",IF(AND(OR(G166="customer_won",G166="revenue_recorded"),OR(J166="",K166="Nicht zutreffend")),"Wert prüfen",IF(AND(G166="customer_lost",COUNTIFS($A$7:$A$406,A166,$D$7:$D$406,D166,$G$7:$G$406,"qualified_lead",$F$7:$F$406,"&lt;="&amp;F166,$B$7:$B$406,"Ja")=0),"Qualifikation fehlt","Bereit")))))))))</x:f>
      </x:c>
      <x:c r="W166" s="123" t="n">
        <x:f>IF(AND(B166="Ja",G166="qualified_lead",D166&lt;&gt;""),IF(COUNTIFS($A$7:A166,A166,$B$7:B166,"Ja",$D$7:D166,D166,$G$7:G166,"qualified_lead")=1,1,0),0)</x:f>
        <x:v>0</x:v>
      </x:c>
      <x:c r="X166" s="123" t="n">
        <x:f>IF(AND(B166="Ja",G166="customer_won",E166&lt;&gt;""),IF(COUNTIFS($A$7:A166,A166,$B$7:B166,"Ja",$E$7:E166,E166,$G$7:G166,"customer_won")=1,1,0),0)</x:f>
        <x:v>0</x:v>
      </x:c>
      <x:c r="Y166" s="133" t="str">
        <x:f>IF(D166="","",IF(COUNTIFS('KONTAKTE'!$A$7:$A$306,A166,'KONTAKTE'!$B$7:$B$306,D166)&lt;&gt;1,"",IFERROR(INDEX('KONTAKTE'!$F$7:$F$306,SUMIFS('KONTAKTE'!$AF$7:$AF$306,'KONTAKTE'!$A$7:$A$306,A166,'KONTAKTE'!$B$7:$B$306,D166)),"")))</x:f>
      </x:c>
    </x:row>
    <x:row r="167" ht="22.5" customHeight="1">
      <x:c r="A167" s="61" t="str">
        <x:v>Eigene Daten</x:v>
      </x:c>
      <x:c r="B167" s="61" t="str">
        <x:v>Ja</x:v>
      </x:c>
      <x:c r="C167" s="58"/>
      <x:c r="D167" s="58"/>
      <x:c r="E167" s="58"/>
      <x:c r="F167" s="125"/>
      <x:c r="G167" s="58"/>
      <x:c r="H167" s="58"/>
      <x:c r="I167" s="58"/>
      <x:c r="J167" s="129"/>
      <x:c r="K167" s="58"/>
      <x:c r="L167" s="58"/>
      <x:c r="M167" s="58"/>
      <x:c r="N167" s="58"/>
      <x:c r="O167" s="58"/>
      <x:c r="P167" s="58"/>
      <x:c r="Q167" s="58"/>
      <x:c r="R167" s="127" t="str">
        <x:f>IF(D167="","",IF(COUNTIFS('KONTAKTE'!$A$7:$A$306,A167,'KONTAKTE'!$B$7:$B$306,D167)&lt;&gt;1,"",IFERROR(INDEX('KONTAKTE'!$AD$7:$AD$306,SUMIFS('KONTAKTE'!$AF$7:$AF$306,'KONTAKTE'!$A$7:$A$306,A167,'KONTAKTE'!$B$7:$B$306,D167)),"")))</x:f>
      </x:c>
      <x:c r="S167" s="123" t="str">
        <x:f>IF(D167="","",IF(COUNTIFS('KONTAKTE'!$A$7:$A$306,A167,'KONTAKTE'!$B$7:$B$306,D167)&lt;&gt;1,"",IFERROR(INDEX('KONTAKTE'!$Z$7:$Z$306,SUMIFS('KONTAKTE'!$AF$7:$AF$306,'KONTAKTE'!$A$7:$A$306,A167,'KONTAKTE'!$B$7:$B$306,D167)),"")))</x:f>
      </x:c>
      <x:c r="T167" s="123" t="str">
        <x:f>IF(D167="","",IF(COUNTIFS('KONTAKTE'!$A$7:$A$306,A167,'KONTAKTE'!$B$7:$B$306,D167)&lt;&gt;1,"",IFERROR(INDEX('KONTAKTE'!$AA$7:$AA$306,SUMIFS('KONTAKTE'!$AF$7:$AF$306,'KONTAKTE'!$A$7:$A$306,A167,'KONTAKTE'!$B$7:$B$306,D167)),"")))</x:f>
      </x:c>
      <x:c r="U167" s="131" t="str">
        <x:f>IF(OR(D167="",F167="",Y167=""),"",IFERROR(INT(F167-Y167),""))</x:f>
      </x:c>
      <x:c r="V167" s="123" t="str">
        <x:f>IF(C167="","",IF(COUNTIFS('KONTAKTE'!$A$7:$A$306,A167,'KONTAKTE'!$B$7:$B$306,D167)=0,"Lead-ID fehlt",IF(COUNTIFS('KONTAKTE'!$A$7:$A$306,A167,'KONTAKTE'!$B$7:$B$306,D167)&gt;1,"Lead-ID doppelt",IF(AND(G167="customer_won",E167=""),"Deal-ID fehlt",IF(AND(B167="Ja",G167="qualified_lead",D167&lt;&gt;"",COUNTIFS($A$7:$A$406,A167,$B$7:$B$406,"Ja",$D$7:$D$406,D167,$G$7:$G$406,"qualified_lead")&gt;1),"Duplikat prüfen",IF(AND(B167="Ja",G167="customer_won",E167&lt;&gt;"",COUNTIFS($A$7:$A$406,A167,$B$7:$B$406,"Ja",$E$7:$E$406,E167,$G$7:$G$406,"customer_won")&gt;1),"Duplikat prüfen",IF(U167&lt;0,"Datum prüfen",IF(AND(OR(G167="customer_won",G167="revenue_recorded"),OR(J167="",K167="Nicht zutreffend")),"Wert prüfen",IF(AND(G167="customer_lost",COUNTIFS($A$7:$A$406,A167,$D$7:$D$406,D167,$G$7:$G$406,"qualified_lead",$F$7:$F$406,"&lt;="&amp;F167,$B$7:$B$406,"Ja")=0),"Qualifikation fehlt","Bereit")))))))))</x:f>
      </x:c>
      <x:c r="W167" s="123" t="n">
        <x:f>IF(AND(B167="Ja",G167="qualified_lead",D167&lt;&gt;""),IF(COUNTIFS($A$7:A167,A167,$B$7:B167,"Ja",$D$7:D167,D167,$G$7:G167,"qualified_lead")=1,1,0),0)</x:f>
        <x:v>0</x:v>
      </x:c>
      <x:c r="X167" s="123" t="n">
        <x:f>IF(AND(B167="Ja",G167="customer_won",E167&lt;&gt;""),IF(COUNTIFS($A$7:A167,A167,$B$7:B167,"Ja",$E$7:E167,E167,$G$7:G167,"customer_won")=1,1,0),0)</x:f>
        <x:v>0</x:v>
      </x:c>
      <x:c r="Y167" s="133" t="str">
        <x:f>IF(D167="","",IF(COUNTIFS('KONTAKTE'!$A$7:$A$306,A167,'KONTAKTE'!$B$7:$B$306,D167)&lt;&gt;1,"",IFERROR(INDEX('KONTAKTE'!$F$7:$F$306,SUMIFS('KONTAKTE'!$AF$7:$AF$306,'KONTAKTE'!$A$7:$A$306,A167,'KONTAKTE'!$B$7:$B$306,D167)),"")))</x:f>
      </x:c>
    </x:row>
    <x:row r="168" ht="22.5" customHeight="1">
      <x:c r="A168" s="61" t="str">
        <x:v>Eigene Daten</x:v>
      </x:c>
      <x:c r="B168" s="61" t="str">
        <x:v>Ja</x:v>
      </x:c>
      <x:c r="C168" s="58"/>
      <x:c r="D168" s="58"/>
      <x:c r="E168" s="58"/>
      <x:c r="F168" s="125"/>
      <x:c r="G168" s="58"/>
      <x:c r="H168" s="58"/>
      <x:c r="I168" s="58"/>
      <x:c r="J168" s="129"/>
      <x:c r="K168" s="58"/>
      <x:c r="L168" s="58"/>
      <x:c r="M168" s="58"/>
      <x:c r="N168" s="58"/>
      <x:c r="O168" s="58"/>
      <x:c r="P168" s="58"/>
      <x:c r="Q168" s="58"/>
      <x:c r="R168" s="127" t="str">
        <x:f>IF(D168="","",IF(COUNTIFS('KONTAKTE'!$A$7:$A$306,A168,'KONTAKTE'!$B$7:$B$306,D168)&lt;&gt;1,"",IFERROR(INDEX('KONTAKTE'!$AD$7:$AD$306,SUMIFS('KONTAKTE'!$AF$7:$AF$306,'KONTAKTE'!$A$7:$A$306,A168,'KONTAKTE'!$B$7:$B$306,D168)),"")))</x:f>
      </x:c>
      <x:c r="S168" s="123" t="str">
        <x:f>IF(D168="","",IF(COUNTIFS('KONTAKTE'!$A$7:$A$306,A168,'KONTAKTE'!$B$7:$B$306,D168)&lt;&gt;1,"",IFERROR(INDEX('KONTAKTE'!$Z$7:$Z$306,SUMIFS('KONTAKTE'!$AF$7:$AF$306,'KONTAKTE'!$A$7:$A$306,A168,'KONTAKTE'!$B$7:$B$306,D168)),"")))</x:f>
      </x:c>
      <x:c r="T168" s="123" t="str">
        <x:f>IF(D168="","",IF(COUNTIFS('KONTAKTE'!$A$7:$A$306,A168,'KONTAKTE'!$B$7:$B$306,D168)&lt;&gt;1,"",IFERROR(INDEX('KONTAKTE'!$AA$7:$AA$306,SUMIFS('KONTAKTE'!$AF$7:$AF$306,'KONTAKTE'!$A$7:$A$306,A168,'KONTAKTE'!$B$7:$B$306,D168)),"")))</x:f>
      </x:c>
      <x:c r="U168" s="131" t="str">
        <x:f>IF(OR(D168="",F168="",Y168=""),"",IFERROR(INT(F168-Y168),""))</x:f>
      </x:c>
      <x:c r="V168" s="123" t="str">
        <x:f>IF(C168="","",IF(COUNTIFS('KONTAKTE'!$A$7:$A$306,A168,'KONTAKTE'!$B$7:$B$306,D168)=0,"Lead-ID fehlt",IF(COUNTIFS('KONTAKTE'!$A$7:$A$306,A168,'KONTAKTE'!$B$7:$B$306,D168)&gt;1,"Lead-ID doppelt",IF(AND(G168="customer_won",E168=""),"Deal-ID fehlt",IF(AND(B168="Ja",G168="qualified_lead",D168&lt;&gt;"",COUNTIFS($A$7:$A$406,A168,$B$7:$B$406,"Ja",$D$7:$D$406,D168,$G$7:$G$406,"qualified_lead")&gt;1),"Duplikat prüfen",IF(AND(B168="Ja",G168="customer_won",E168&lt;&gt;"",COUNTIFS($A$7:$A$406,A168,$B$7:$B$406,"Ja",$E$7:$E$406,E168,$G$7:$G$406,"customer_won")&gt;1),"Duplikat prüfen",IF(U168&lt;0,"Datum prüfen",IF(AND(OR(G168="customer_won",G168="revenue_recorded"),OR(J168="",K168="Nicht zutreffend")),"Wert prüfen",IF(AND(G168="customer_lost",COUNTIFS($A$7:$A$406,A168,$D$7:$D$406,D168,$G$7:$G$406,"qualified_lead",$F$7:$F$406,"&lt;="&amp;F168,$B$7:$B$406,"Ja")=0),"Qualifikation fehlt","Bereit")))))))))</x:f>
      </x:c>
      <x:c r="W168" s="123" t="n">
        <x:f>IF(AND(B168="Ja",G168="qualified_lead",D168&lt;&gt;""),IF(COUNTIFS($A$7:A168,A168,$B$7:B168,"Ja",$D$7:D168,D168,$G$7:G168,"qualified_lead")=1,1,0),0)</x:f>
        <x:v>0</x:v>
      </x:c>
      <x:c r="X168" s="123" t="n">
        <x:f>IF(AND(B168="Ja",G168="customer_won",E168&lt;&gt;""),IF(COUNTIFS($A$7:A168,A168,$B$7:B168,"Ja",$E$7:E168,E168,$G$7:G168,"customer_won")=1,1,0),0)</x:f>
        <x:v>0</x:v>
      </x:c>
      <x:c r="Y168" s="133" t="str">
        <x:f>IF(D168="","",IF(COUNTIFS('KONTAKTE'!$A$7:$A$306,A168,'KONTAKTE'!$B$7:$B$306,D168)&lt;&gt;1,"",IFERROR(INDEX('KONTAKTE'!$F$7:$F$306,SUMIFS('KONTAKTE'!$AF$7:$AF$306,'KONTAKTE'!$A$7:$A$306,A168,'KONTAKTE'!$B$7:$B$306,D168)),"")))</x:f>
      </x:c>
    </x:row>
    <x:row r="169" ht="22.5" customHeight="1">
      <x:c r="A169" s="61" t="str">
        <x:v>Eigene Daten</x:v>
      </x:c>
      <x:c r="B169" s="61" t="str">
        <x:v>Ja</x:v>
      </x:c>
      <x:c r="C169" s="58"/>
      <x:c r="D169" s="58"/>
      <x:c r="E169" s="58"/>
      <x:c r="F169" s="125"/>
      <x:c r="G169" s="58"/>
      <x:c r="H169" s="58"/>
      <x:c r="I169" s="58"/>
      <x:c r="J169" s="129"/>
      <x:c r="K169" s="58"/>
      <x:c r="L169" s="58"/>
      <x:c r="M169" s="58"/>
      <x:c r="N169" s="58"/>
      <x:c r="O169" s="58"/>
      <x:c r="P169" s="58"/>
      <x:c r="Q169" s="58"/>
      <x:c r="R169" s="127" t="str">
        <x:f>IF(D169="","",IF(COUNTIFS('KONTAKTE'!$A$7:$A$306,A169,'KONTAKTE'!$B$7:$B$306,D169)&lt;&gt;1,"",IFERROR(INDEX('KONTAKTE'!$AD$7:$AD$306,SUMIFS('KONTAKTE'!$AF$7:$AF$306,'KONTAKTE'!$A$7:$A$306,A169,'KONTAKTE'!$B$7:$B$306,D169)),"")))</x:f>
      </x:c>
      <x:c r="S169" s="123" t="str">
        <x:f>IF(D169="","",IF(COUNTIFS('KONTAKTE'!$A$7:$A$306,A169,'KONTAKTE'!$B$7:$B$306,D169)&lt;&gt;1,"",IFERROR(INDEX('KONTAKTE'!$Z$7:$Z$306,SUMIFS('KONTAKTE'!$AF$7:$AF$306,'KONTAKTE'!$A$7:$A$306,A169,'KONTAKTE'!$B$7:$B$306,D169)),"")))</x:f>
      </x:c>
      <x:c r="T169" s="123" t="str">
        <x:f>IF(D169="","",IF(COUNTIFS('KONTAKTE'!$A$7:$A$306,A169,'KONTAKTE'!$B$7:$B$306,D169)&lt;&gt;1,"",IFERROR(INDEX('KONTAKTE'!$AA$7:$AA$306,SUMIFS('KONTAKTE'!$AF$7:$AF$306,'KONTAKTE'!$A$7:$A$306,A169,'KONTAKTE'!$B$7:$B$306,D169)),"")))</x:f>
      </x:c>
      <x:c r="U169" s="131" t="str">
        <x:f>IF(OR(D169="",F169="",Y169=""),"",IFERROR(INT(F169-Y169),""))</x:f>
      </x:c>
      <x:c r="V169" s="123" t="str">
        <x:f>IF(C169="","",IF(COUNTIFS('KONTAKTE'!$A$7:$A$306,A169,'KONTAKTE'!$B$7:$B$306,D169)=0,"Lead-ID fehlt",IF(COUNTIFS('KONTAKTE'!$A$7:$A$306,A169,'KONTAKTE'!$B$7:$B$306,D169)&gt;1,"Lead-ID doppelt",IF(AND(G169="customer_won",E169=""),"Deal-ID fehlt",IF(AND(B169="Ja",G169="qualified_lead",D169&lt;&gt;"",COUNTIFS($A$7:$A$406,A169,$B$7:$B$406,"Ja",$D$7:$D$406,D169,$G$7:$G$406,"qualified_lead")&gt;1),"Duplikat prüfen",IF(AND(B169="Ja",G169="customer_won",E169&lt;&gt;"",COUNTIFS($A$7:$A$406,A169,$B$7:$B$406,"Ja",$E$7:$E$406,E169,$G$7:$G$406,"customer_won")&gt;1),"Duplikat prüfen",IF(U169&lt;0,"Datum prüfen",IF(AND(OR(G169="customer_won",G169="revenue_recorded"),OR(J169="",K169="Nicht zutreffend")),"Wert prüfen",IF(AND(G169="customer_lost",COUNTIFS($A$7:$A$406,A169,$D$7:$D$406,D169,$G$7:$G$406,"qualified_lead",$F$7:$F$406,"&lt;="&amp;F169,$B$7:$B$406,"Ja")=0),"Qualifikation fehlt","Bereit")))))))))</x:f>
      </x:c>
      <x:c r="W169" s="123" t="n">
        <x:f>IF(AND(B169="Ja",G169="qualified_lead",D169&lt;&gt;""),IF(COUNTIFS($A$7:A169,A169,$B$7:B169,"Ja",$D$7:D169,D169,$G$7:G169,"qualified_lead")=1,1,0),0)</x:f>
        <x:v>0</x:v>
      </x:c>
      <x:c r="X169" s="123" t="n">
        <x:f>IF(AND(B169="Ja",G169="customer_won",E169&lt;&gt;""),IF(COUNTIFS($A$7:A169,A169,$B$7:B169,"Ja",$E$7:E169,E169,$G$7:G169,"customer_won")=1,1,0),0)</x:f>
        <x:v>0</x:v>
      </x:c>
      <x:c r="Y169" s="133" t="str">
        <x:f>IF(D169="","",IF(COUNTIFS('KONTAKTE'!$A$7:$A$306,A169,'KONTAKTE'!$B$7:$B$306,D169)&lt;&gt;1,"",IFERROR(INDEX('KONTAKTE'!$F$7:$F$306,SUMIFS('KONTAKTE'!$AF$7:$AF$306,'KONTAKTE'!$A$7:$A$306,A169,'KONTAKTE'!$B$7:$B$306,D169)),"")))</x:f>
      </x:c>
    </x:row>
    <x:row r="170" ht="22.5" customHeight="1">
      <x:c r="A170" s="61" t="str">
        <x:v>Eigene Daten</x:v>
      </x:c>
      <x:c r="B170" s="61" t="str">
        <x:v>Ja</x:v>
      </x:c>
      <x:c r="C170" s="58"/>
      <x:c r="D170" s="58"/>
      <x:c r="E170" s="58"/>
      <x:c r="F170" s="125"/>
      <x:c r="G170" s="58"/>
      <x:c r="H170" s="58"/>
      <x:c r="I170" s="58"/>
      <x:c r="J170" s="129"/>
      <x:c r="K170" s="58"/>
      <x:c r="L170" s="58"/>
      <x:c r="M170" s="58"/>
      <x:c r="N170" s="58"/>
      <x:c r="O170" s="58"/>
      <x:c r="P170" s="58"/>
      <x:c r="Q170" s="58"/>
      <x:c r="R170" s="127" t="str">
        <x:f>IF(D170="","",IF(COUNTIFS('KONTAKTE'!$A$7:$A$306,A170,'KONTAKTE'!$B$7:$B$306,D170)&lt;&gt;1,"",IFERROR(INDEX('KONTAKTE'!$AD$7:$AD$306,SUMIFS('KONTAKTE'!$AF$7:$AF$306,'KONTAKTE'!$A$7:$A$306,A170,'KONTAKTE'!$B$7:$B$306,D170)),"")))</x:f>
      </x:c>
      <x:c r="S170" s="123" t="str">
        <x:f>IF(D170="","",IF(COUNTIFS('KONTAKTE'!$A$7:$A$306,A170,'KONTAKTE'!$B$7:$B$306,D170)&lt;&gt;1,"",IFERROR(INDEX('KONTAKTE'!$Z$7:$Z$306,SUMIFS('KONTAKTE'!$AF$7:$AF$306,'KONTAKTE'!$A$7:$A$306,A170,'KONTAKTE'!$B$7:$B$306,D170)),"")))</x:f>
      </x:c>
      <x:c r="T170" s="123" t="str">
        <x:f>IF(D170="","",IF(COUNTIFS('KONTAKTE'!$A$7:$A$306,A170,'KONTAKTE'!$B$7:$B$306,D170)&lt;&gt;1,"",IFERROR(INDEX('KONTAKTE'!$AA$7:$AA$306,SUMIFS('KONTAKTE'!$AF$7:$AF$306,'KONTAKTE'!$A$7:$A$306,A170,'KONTAKTE'!$B$7:$B$306,D170)),"")))</x:f>
      </x:c>
      <x:c r="U170" s="131" t="str">
        <x:f>IF(OR(D170="",F170="",Y170=""),"",IFERROR(INT(F170-Y170),""))</x:f>
      </x:c>
      <x:c r="V170" s="123" t="str">
        <x:f>IF(C170="","",IF(COUNTIFS('KONTAKTE'!$A$7:$A$306,A170,'KONTAKTE'!$B$7:$B$306,D170)=0,"Lead-ID fehlt",IF(COUNTIFS('KONTAKTE'!$A$7:$A$306,A170,'KONTAKTE'!$B$7:$B$306,D170)&gt;1,"Lead-ID doppelt",IF(AND(G170="customer_won",E170=""),"Deal-ID fehlt",IF(AND(B170="Ja",G170="qualified_lead",D170&lt;&gt;"",COUNTIFS($A$7:$A$406,A170,$B$7:$B$406,"Ja",$D$7:$D$406,D170,$G$7:$G$406,"qualified_lead")&gt;1),"Duplikat prüfen",IF(AND(B170="Ja",G170="customer_won",E170&lt;&gt;"",COUNTIFS($A$7:$A$406,A170,$B$7:$B$406,"Ja",$E$7:$E$406,E170,$G$7:$G$406,"customer_won")&gt;1),"Duplikat prüfen",IF(U170&lt;0,"Datum prüfen",IF(AND(OR(G170="customer_won",G170="revenue_recorded"),OR(J170="",K170="Nicht zutreffend")),"Wert prüfen",IF(AND(G170="customer_lost",COUNTIFS($A$7:$A$406,A170,$D$7:$D$406,D170,$G$7:$G$406,"qualified_lead",$F$7:$F$406,"&lt;="&amp;F170,$B$7:$B$406,"Ja")=0),"Qualifikation fehlt","Bereit")))))))))</x:f>
      </x:c>
      <x:c r="W170" s="123" t="n">
        <x:f>IF(AND(B170="Ja",G170="qualified_lead",D170&lt;&gt;""),IF(COUNTIFS($A$7:A170,A170,$B$7:B170,"Ja",$D$7:D170,D170,$G$7:G170,"qualified_lead")=1,1,0),0)</x:f>
        <x:v>0</x:v>
      </x:c>
      <x:c r="X170" s="123" t="n">
        <x:f>IF(AND(B170="Ja",G170="customer_won",E170&lt;&gt;""),IF(COUNTIFS($A$7:A170,A170,$B$7:B170,"Ja",$E$7:E170,E170,$G$7:G170,"customer_won")=1,1,0),0)</x:f>
        <x:v>0</x:v>
      </x:c>
      <x:c r="Y170" s="133" t="str">
        <x:f>IF(D170="","",IF(COUNTIFS('KONTAKTE'!$A$7:$A$306,A170,'KONTAKTE'!$B$7:$B$306,D170)&lt;&gt;1,"",IFERROR(INDEX('KONTAKTE'!$F$7:$F$306,SUMIFS('KONTAKTE'!$AF$7:$AF$306,'KONTAKTE'!$A$7:$A$306,A170,'KONTAKTE'!$B$7:$B$306,D170)),"")))</x:f>
      </x:c>
    </x:row>
    <x:row r="171" ht="22.5" customHeight="1">
      <x:c r="A171" s="61" t="str">
        <x:v>Eigene Daten</x:v>
      </x:c>
      <x:c r="B171" s="61" t="str">
        <x:v>Ja</x:v>
      </x:c>
      <x:c r="C171" s="58"/>
      <x:c r="D171" s="58"/>
      <x:c r="E171" s="58"/>
      <x:c r="F171" s="125"/>
      <x:c r="G171" s="58"/>
      <x:c r="H171" s="58"/>
      <x:c r="I171" s="58"/>
      <x:c r="J171" s="129"/>
      <x:c r="K171" s="58"/>
      <x:c r="L171" s="58"/>
      <x:c r="M171" s="58"/>
      <x:c r="N171" s="58"/>
      <x:c r="O171" s="58"/>
      <x:c r="P171" s="58"/>
      <x:c r="Q171" s="58"/>
      <x:c r="R171" s="127" t="str">
        <x:f>IF(D171="","",IF(COUNTIFS('KONTAKTE'!$A$7:$A$306,A171,'KONTAKTE'!$B$7:$B$306,D171)&lt;&gt;1,"",IFERROR(INDEX('KONTAKTE'!$AD$7:$AD$306,SUMIFS('KONTAKTE'!$AF$7:$AF$306,'KONTAKTE'!$A$7:$A$306,A171,'KONTAKTE'!$B$7:$B$306,D171)),"")))</x:f>
      </x:c>
      <x:c r="S171" s="123" t="str">
        <x:f>IF(D171="","",IF(COUNTIFS('KONTAKTE'!$A$7:$A$306,A171,'KONTAKTE'!$B$7:$B$306,D171)&lt;&gt;1,"",IFERROR(INDEX('KONTAKTE'!$Z$7:$Z$306,SUMIFS('KONTAKTE'!$AF$7:$AF$306,'KONTAKTE'!$A$7:$A$306,A171,'KONTAKTE'!$B$7:$B$306,D171)),"")))</x:f>
      </x:c>
      <x:c r="T171" s="123" t="str">
        <x:f>IF(D171="","",IF(COUNTIFS('KONTAKTE'!$A$7:$A$306,A171,'KONTAKTE'!$B$7:$B$306,D171)&lt;&gt;1,"",IFERROR(INDEX('KONTAKTE'!$AA$7:$AA$306,SUMIFS('KONTAKTE'!$AF$7:$AF$306,'KONTAKTE'!$A$7:$A$306,A171,'KONTAKTE'!$B$7:$B$306,D171)),"")))</x:f>
      </x:c>
      <x:c r="U171" s="131" t="str">
        <x:f>IF(OR(D171="",F171="",Y171=""),"",IFERROR(INT(F171-Y171),""))</x:f>
      </x:c>
      <x:c r="V171" s="123" t="str">
        <x:f>IF(C171="","",IF(COUNTIFS('KONTAKTE'!$A$7:$A$306,A171,'KONTAKTE'!$B$7:$B$306,D171)=0,"Lead-ID fehlt",IF(COUNTIFS('KONTAKTE'!$A$7:$A$306,A171,'KONTAKTE'!$B$7:$B$306,D171)&gt;1,"Lead-ID doppelt",IF(AND(G171="customer_won",E171=""),"Deal-ID fehlt",IF(AND(B171="Ja",G171="qualified_lead",D171&lt;&gt;"",COUNTIFS($A$7:$A$406,A171,$B$7:$B$406,"Ja",$D$7:$D$406,D171,$G$7:$G$406,"qualified_lead")&gt;1),"Duplikat prüfen",IF(AND(B171="Ja",G171="customer_won",E171&lt;&gt;"",COUNTIFS($A$7:$A$406,A171,$B$7:$B$406,"Ja",$E$7:$E$406,E171,$G$7:$G$406,"customer_won")&gt;1),"Duplikat prüfen",IF(U171&lt;0,"Datum prüfen",IF(AND(OR(G171="customer_won",G171="revenue_recorded"),OR(J171="",K171="Nicht zutreffend")),"Wert prüfen",IF(AND(G171="customer_lost",COUNTIFS($A$7:$A$406,A171,$D$7:$D$406,D171,$G$7:$G$406,"qualified_lead",$F$7:$F$406,"&lt;="&amp;F171,$B$7:$B$406,"Ja")=0),"Qualifikation fehlt","Bereit")))))))))</x:f>
      </x:c>
      <x:c r="W171" s="123" t="n">
        <x:f>IF(AND(B171="Ja",G171="qualified_lead",D171&lt;&gt;""),IF(COUNTIFS($A$7:A171,A171,$B$7:B171,"Ja",$D$7:D171,D171,$G$7:G171,"qualified_lead")=1,1,0),0)</x:f>
        <x:v>0</x:v>
      </x:c>
      <x:c r="X171" s="123" t="n">
        <x:f>IF(AND(B171="Ja",G171="customer_won",E171&lt;&gt;""),IF(COUNTIFS($A$7:A171,A171,$B$7:B171,"Ja",$E$7:E171,E171,$G$7:G171,"customer_won")=1,1,0),0)</x:f>
        <x:v>0</x:v>
      </x:c>
      <x:c r="Y171" s="133" t="str">
        <x:f>IF(D171="","",IF(COUNTIFS('KONTAKTE'!$A$7:$A$306,A171,'KONTAKTE'!$B$7:$B$306,D171)&lt;&gt;1,"",IFERROR(INDEX('KONTAKTE'!$F$7:$F$306,SUMIFS('KONTAKTE'!$AF$7:$AF$306,'KONTAKTE'!$A$7:$A$306,A171,'KONTAKTE'!$B$7:$B$306,D171)),"")))</x:f>
      </x:c>
    </x:row>
    <x:row r="172" ht="22.5" customHeight="1">
      <x:c r="A172" s="61" t="str">
        <x:v>Eigene Daten</x:v>
      </x:c>
      <x:c r="B172" s="61" t="str">
        <x:v>Ja</x:v>
      </x:c>
      <x:c r="C172" s="58"/>
      <x:c r="D172" s="58"/>
      <x:c r="E172" s="58"/>
      <x:c r="F172" s="125"/>
      <x:c r="G172" s="58"/>
      <x:c r="H172" s="58"/>
      <x:c r="I172" s="58"/>
      <x:c r="J172" s="129"/>
      <x:c r="K172" s="58"/>
      <x:c r="L172" s="58"/>
      <x:c r="M172" s="58"/>
      <x:c r="N172" s="58"/>
      <x:c r="O172" s="58"/>
      <x:c r="P172" s="58"/>
      <x:c r="Q172" s="58"/>
      <x:c r="R172" s="127" t="str">
        <x:f>IF(D172="","",IF(COUNTIFS('KONTAKTE'!$A$7:$A$306,A172,'KONTAKTE'!$B$7:$B$306,D172)&lt;&gt;1,"",IFERROR(INDEX('KONTAKTE'!$AD$7:$AD$306,SUMIFS('KONTAKTE'!$AF$7:$AF$306,'KONTAKTE'!$A$7:$A$306,A172,'KONTAKTE'!$B$7:$B$306,D172)),"")))</x:f>
      </x:c>
      <x:c r="S172" s="123" t="str">
        <x:f>IF(D172="","",IF(COUNTIFS('KONTAKTE'!$A$7:$A$306,A172,'KONTAKTE'!$B$7:$B$306,D172)&lt;&gt;1,"",IFERROR(INDEX('KONTAKTE'!$Z$7:$Z$306,SUMIFS('KONTAKTE'!$AF$7:$AF$306,'KONTAKTE'!$A$7:$A$306,A172,'KONTAKTE'!$B$7:$B$306,D172)),"")))</x:f>
      </x:c>
      <x:c r="T172" s="123" t="str">
        <x:f>IF(D172="","",IF(COUNTIFS('KONTAKTE'!$A$7:$A$306,A172,'KONTAKTE'!$B$7:$B$306,D172)&lt;&gt;1,"",IFERROR(INDEX('KONTAKTE'!$AA$7:$AA$306,SUMIFS('KONTAKTE'!$AF$7:$AF$306,'KONTAKTE'!$A$7:$A$306,A172,'KONTAKTE'!$B$7:$B$306,D172)),"")))</x:f>
      </x:c>
      <x:c r="U172" s="131" t="str">
        <x:f>IF(OR(D172="",F172="",Y172=""),"",IFERROR(INT(F172-Y172),""))</x:f>
      </x:c>
      <x:c r="V172" s="123" t="str">
        <x:f>IF(C172="","",IF(COUNTIFS('KONTAKTE'!$A$7:$A$306,A172,'KONTAKTE'!$B$7:$B$306,D172)=0,"Lead-ID fehlt",IF(COUNTIFS('KONTAKTE'!$A$7:$A$306,A172,'KONTAKTE'!$B$7:$B$306,D172)&gt;1,"Lead-ID doppelt",IF(AND(G172="customer_won",E172=""),"Deal-ID fehlt",IF(AND(B172="Ja",G172="qualified_lead",D172&lt;&gt;"",COUNTIFS($A$7:$A$406,A172,$B$7:$B$406,"Ja",$D$7:$D$406,D172,$G$7:$G$406,"qualified_lead")&gt;1),"Duplikat prüfen",IF(AND(B172="Ja",G172="customer_won",E172&lt;&gt;"",COUNTIFS($A$7:$A$406,A172,$B$7:$B$406,"Ja",$E$7:$E$406,E172,$G$7:$G$406,"customer_won")&gt;1),"Duplikat prüfen",IF(U172&lt;0,"Datum prüfen",IF(AND(OR(G172="customer_won",G172="revenue_recorded"),OR(J172="",K172="Nicht zutreffend")),"Wert prüfen",IF(AND(G172="customer_lost",COUNTIFS($A$7:$A$406,A172,$D$7:$D$406,D172,$G$7:$G$406,"qualified_lead",$F$7:$F$406,"&lt;="&amp;F172,$B$7:$B$406,"Ja")=0),"Qualifikation fehlt","Bereit")))))))))</x:f>
      </x:c>
      <x:c r="W172" s="123" t="n">
        <x:f>IF(AND(B172="Ja",G172="qualified_lead",D172&lt;&gt;""),IF(COUNTIFS($A$7:A172,A172,$B$7:B172,"Ja",$D$7:D172,D172,$G$7:G172,"qualified_lead")=1,1,0),0)</x:f>
        <x:v>0</x:v>
      </x:c>
      <x:c r="X172" s="123" t="n">
        <x:f>IF(AND(B172="Ja",G172="customer_won",E172&lt;&gt;""),IF(COUNTIFS($A$7:A172,A172,$B$7:B172,"Ja",$E$7:E172,E172,$G$7:G172,"customer_won")=1,1,0),0)</x:f>
        <x:v>0</x:v>
      </x:c>
      <x:c r="Y172" s="133" t="str">
        <x:f>IF(D172="","",IF(COUNTIFS('KONTAKTE'!$A$7:$A$306,A172,'KONTAKTE'!$B$7:$B$306,D172)&lt;&gt;1,"",IFERROR(INDEX('KONTAKTE'!$F$7:$F$306,SUMIFS('KONTAKTE'!$AF$7:$AF$306,'KONTAKTE'!$A$7:$A$306,A172,'KONTAKTE'!$B$7:$B$306,D172)),"")))</x:f>
      </x:c>
    </x:row>
    <x:row r="173" ht="22.5" customHeight="1">
      <x:c r="A173" s="61" t="str">
        <x:v>Eigene Daten</x:v>
      </x:c>
      <x:c r="B173" s="61" t="str">
        <x:v>Ja</x:v>
      </x:c>
      <x:c r="C173" s="58"/>
      <x:c r="D173" s="58"/>
      <x:c r="E173" s="58"/>
      <x:c r="F173" s="125"/>
      <x:c r="G173" s="58"/>
      <x:c r="H173" s="58"/>
      <x:c r="I173" s="58"/>
      <x:c r="J173" s="129"/>
      <x:c r="K173" s="58"/>
      <x:c r="L173" s="58"/>
      <x:c r="M173" s="58"/>
      <x:c r="N173" s="58"/>
      <x:c r="O173" s="58"/>
      <x:c r="P173" s="58"/>
      <x:c r="Q173" s="58"/>
      <x:c r="R173" s="127" t="str">
        <x:f>IF(D173="","",IF(COUNTIFS('KONTAKTE'!$A$7:$A$306,A173,'KONTAKTE'!$B$7:$B$306,D173)&lt;&gt;1,"",IFERROR(INDEX('KONTAKTE'!$AD$7:$AD$306,SUMIFS('KONTAKTE'!$AF$7:$AF$306,'KONTAKTE'!$A$7:$A$306,A173,'KONTAKTE'!$B$7:$B$306,D173)),"")))</x:f>
      </x:c>
      <x:c r="S173" s="123" t="str">
        <x:f>IF(D173="","",IF(COUNTIFS('KONTAKTE'!$A$7:$A$306,A173,'KONTAKTE'!$B$7:$B$306,D173)&lt;&gt;1,"",IFERROR(INDEX('KONTAKTE'!$Z$7:$Z$306,SUMIFS('KONTAKTE'!$AF$7:$AF$306,'KONTAKTE'!$A$7:$A$306,A173,'KONTAKTE'!$B$7:$B$306,D173)),"")))</x:f>
      </x:c>
      <x:c r="T173" s="123" t="str">
        <x:f>IF(D173="","",IF(COUNTIFS('KONTAKTE'!$A$7:$A$306,A173,'KONTAKTE'!$B$7:$B$306,D173)&lt;&gt;1,"",IFERROR(INDEX('KONTAKTE'!$AA$7:$AA$306,SUMIFS('KONTAKTE'!$AF$7:$AF$306,'KONTAKTE'!$A$7:$A$306,A173,'KONTAKTE'!$B$7:$B$306,D173)),"")))</x:f>
      </x:c>
      <x:c r="U173" s="131" t="str">
        <x:f>IF(OR(D173="",F173="",Y173=""),"",IFERROR(INT(F173-Y173),""))</x:f>
      </x:c>
      <x:c r="V173" s="123" t="str">
        <x:f>IF(C173="","",IF(COUNTIFS('KONTAKTE'!$A$7:$A$306,A173,'KONTAKTE'!$B$7:$B$306,D173)=0,"Lead-ID fehlt",IF(COUNTIFS('KONTAKTE'!$A$7:$A$306,A173,'KONTAKTE'!$B$7:$B$306,D173)&gt;1,"Lead-ID doppelt",IF(AND(G173="customer_won",E173=""),"Deal-ID fehlt",IF(AND(B173="Ja",G173="qualified_lead",D173&lt;&gt;"",COUNTIFS($A$7:$A$406,A173,$B$7:$B$406,"Ja",$D$7:$D$406,D173,$G$7:$G$406,"qualified_lead")&gt;1),"Duplikat prüfen",IF(AND(B173="Ja",G173="customer_won",E173&lt;&gt;"",COUNTIFS($A$7:$A$406,A173,$B$7:$B$406,"Ja",$E$7:$E$406,E173,$G$7:$G$406,"customer_won")&gt;1),"Duplikat prüfen",IF(U173&lt;0,"Datum prüfen",IF(AND(OR(G173="customer_won",G173="revenue_recorded"),OR(J173="",K173="Nicht zutreffend")),"Wert prüfen",IF(AND(G173="customer_lost",COUNTIFS($A$7:$A$406,A173,$D$7:$D$406,D173,$G$7:$G$406,"qualified_lead",$F$7:$F$406,"&lt;="&amp;F173,$B$7:$B$406,"Ja")=0),"Qualifikation fehlt","Bereit")))))))))</x:f>
      </x:c>
      <x:c r="W173" s="123" t="n">
        <x:f>IF(AND(B173="Ja",G173="qualified_lead",D173&lt;&gt;""),IF(COUNTIFS($A$7:A173,A173,$B$7:B173,"Ja",$D$7:D173,D173,$G$7:G173,"qualified_lead")=1,1,0),0)</x:f>
        <x:v>0</x:v>
      </x:c>
      <x:c r="X173" s="123" t="n">
        <x:f>IF(AND(B173="Ja",G173="customer_won",E173&lt;&gt;""),IF(COUNTIFS($A$7:A173,A173,$B$7:B173,"Ja",$E$7:E173,E173,$G$7:G173,"customer_won")=1,1,0),0)</x:f>
        <x:v>0</x:v>
      </x:c>
      <x:c r="Y173" s="133" t="str">
        <x:f>IF(D173="","",IF(COUNTIFS('KONTAKTE'!$A$7:$A$306,A173,'KONTAKTE'!$B$7:$B$306,D173)&lt;&gt;1,"",IFERROR(INDEX('KONTAKTE'!$F$7:$F$306,SUMIFS('KONTAKTE'!$AF$7:$AF$306,'KONTAKTE'!$A$7:$A$306,A173,'KONTAKTE'!$B$7:$B$306,D173)),"")))</x:f>
      </x:c>
    </x:row>
    <x:row r="174" ht="22.5" customHeight="1">
      <x:c r="A174" s="61" t="str">
        <x:v>Eigene Daten</x:v>
      </x:c>
      <x:c r="B174" s="61" t="str">
        <x:v>Ja</x:v>
      </x:c>
      <x:c r="C174" s="58"/>
      <x:c r="D174" s="58"/>
      <x:c r="E174" s="58"/>
      <x:c r="F174" s="125"/>
      <x:c r="G174" s="58"/>
      <x:c r="H174" s="58"/>
      <x:c r="I174" s="58"/>
      <x:c r="J174" s="129"/>
      <x:c r="K174" s="58"/>
      <x:c r="L174" s="58"/>
      <x:c r="M174" s="58"/>
      <x:c r="N174" s="58"/>
      <x:c r="O174" s="58"/>
      <x:c r="P174" s="58"/>
      <x:c r="Q174" s="58"/>
      <x:c r="R174" s="127" t="str">
        <x:f>IF(D174="","",IF(COUNTIFS('KONTAKTE'!$A$7:$A$306,A174,'KONTAKTE'!$B$7:$B$306,D174)&lt;&gt;1,"",IFERROR(INDEX('KONTAKTE'!$AD$7:$AD$306,SUMIFS('KONTAKTE'!$AF$7:$AF$306,'KONTAKTE'!$A$7:$A$306,A174,'KONTAKTE'!$B$7:$B$306,D174)),"")))</x:f>
      </x:c>
      <x:c r="S174" s="123" t="str">
        <x:f>IF(D174="","",IF(COUNTIFS('KONTAKTE'!$A$7:$A$306,A174,'KONTAKTE'!$B$7:$B$306,D174)&lt;&gt;1,"",IFERROR(INDEX('KONTAKTE'!$Z$7:$Z$306,SUMIFS('KONTAKTE'!$AF$7:$AF$306,'KONTAKTE'!$A$7:$A$306,A174,'KONTAKTE'!$B$7:$B$306,D174)),"")))</x:f>
      </x:c>
      <x:c r="T174" s="123" t="str">
        <x:f>IF(D174="","",IF(COUNTIFS('KONTAKTE'!$A$7:$A$306,A174,'KONTAKTE'!$B$7:$B$306,D174)&lt;&gt;1,"",IFERROR(INDEX('KONTAKTE'!$AA$7:$AA$306,SUMIFS('KONTAKTE'!$AF$7:$AF$306,'KONTAKTE'!$A$7:$A$306,A174,'KONTAKTE'!$B$7:$B$306,D174)),"")))</x:f>
      </x:c>
      <x:c r="U174" s="131" t="str">
        <x:f>IF(OR(D174="",F174="",Y174=""),"",IFERROR(INT(F174-Y174),""))</x:f>
      </x:c>
      <x:c r="V174" s="123" t="str">
        <x:f>IF(C174="","",IF(COUNTIFS('KONTAKTE'!$A$7:$A$306,A174,'KONTAKTE'!$B$7:$B$306,D174)=0,"Lead-ID fehlt",IF(COUNTIFS('KONTAKTE'!$A$7:$A$306,A174,'KONTAKTE'!$B$7:$B$306,D174)&gt;1,"Lead-ID doppelt",IF(AND(G174="customer_won",E174=""),"Deal-ID fehlt",IF(AND(B174="Ja",G174="qualified_lead",D174&lt;&gt;"",COUNTIFS($A$7:$A$406,A174,$B$7:$B$406,"Ja",$D$7:$D$406,D174,$G$7:$G$406,"qualified_lead")&gt;1),"Duplikat prüfen",IF(AND(B174="Ja",G174="customer_won",E174&lt;&gt;"",COUNTIFS($A$7:$A$406,A174,$B$7:$B$406,"Ja",$E$7:$E$406,E174,$G$7:$G$406,"customer_won")&gt;1),"Duplikat prüfen",IF(U174&lt;0,"Datum prüfen",IF(AND(OR(G174="customer_won",G174="revenue_recorded"),OR(J174="",K174="Nicht zutreffend")),"Wert prüfen",IF(AND(G174="customer_lost",COUNTIFS($A$7:$A$406,A174,$D$7:$D$406,D174,$G$7:$G$406,"qualified_lead",$F$7:$F$406,"&lt;="&amp;F174,$B$7:$B$406,"Ja")=0),"Qualifikation fehlt","Bereit")))))))))</x:f>
      </x:c>
      <x:c r="W174" s="123" t="n">
        <x:f>IF(AND(B174="Ja",G174="qualified_lead",D174&lt;&gt;""),IF(COUNTIFS($A$7:A174,A174,$B$7:B174,"Ja",$D$7:D174,D174,$G$7:G174,"qualified_lead")=1,1,0),0)</x:f>
        <x:v>0</x:v>
      </x:c>
      <x:c r="X174" s="123" t="n">
        <x:f>IF(AND(B174="Ja",G174="customer_won",E174&lt;&gt;""),IF(COUNTIFS($A$7:A174,A174,$B$7:B174,"Ja",$E$7:E174,E174,$G$7:G174,"customer_won")=1,1,0),0)</x:f>
        <x:v>0</x:v>
      </x:c>
      <x:c r="Y174" s="133" t="str">
        <x:f>IF(D174="","",IF(COUNTIFS('KONTAKTE'!$A$7:$A$306,A174,'KONTAKTE'!$B$7:$B$306,D174)&lt;&gt;1,"",IFERROR(INDEX('KONTAKTE'!$F$7:$F$306,SUMIFS('KONTAKTE'!$AF$7:$AF$306,'KONTAKTE'!$A$7:$A$306,A174,'KONTAKTE'!$B$7:$B$306,D174)),"")))</x:f>
      </x:c>
    </x:row>
    <x:row r="175" ht="22.5" customHeight="1">
      <x:c r="A175" s="61" t="str">
        <x:v>Eigene Daten</x:v>
      </x:c>
      <x:c r="B175" s="61" t="str">
        <x:v>Ja</x:v>
      </x:c>
      <x:c r="C175" s="58"/>
      <x:c r="D175" s="58"/>
      <x:c r="E175" s="58"/>
      <x:c r="F175" s="125"/>
      <x:c r="G175" s="58"/>
      <x:c r="H175" s="58"/>
      <x:c r="I175" s="58"/>
      <x:c r="J175" s="129"/>
      <x:c r="K175" s="58"/>
      <x:c r="L175" s="58"/>
      <x:c r="M175" s="58"/>
      <x:c r="N175" s="58"/>
      <x:c r="O175" s="58"/>
      <x:c r="P175" s="58"/>
      <x:c r="Q175" s="58"/>
      <x:c r="R175" s="127" t="str">
        <x:f>IF(D175="","",IF(COUNTIFS('KONTAKTE'!$A$7:$A$306,A175,'KONTAKTE'!$B$7:$B$306,D175)&lt;&gt;1,"",IFERROR(INDEX('KONTAKTE'!$AD$7:$AD$306,SUMIFS('KONTAKTE'!$AF$7:$AF$306,'KONTAKTE'!$A$7:$A$306,A175,'KONTAKTE'!$B$7:$B$306,D175)),"")))</x:f>
      </x:c>
      <x:c r="S175" s="123" t="str">
        <x:f>IF(D175="","",IF(COUNTIFS('KONTAKTE'!$A$7:$A$306,A175,'KONTAKTE'!$B$7:$B$306,D175)&lt;&gt;1,"",IFERROR(INDEX('KONTAKTE'!$Z$7:$Z$306,SUMIFS('KONTAKTE'!$AF$7:$AF$306,'KONTAKTE'!$A$7:$A$306,A175,'KONTAKTE'!$B$7:$B$306,D175)),"")))</x:f>
      </x:c>
      <x:c r="T175" s="123" t="str">
        <x:f>IF(D175="","",IF(COUNTIFS('KONTAKTE'!$A$7:$A$306,A175,'KONTAKTE'!$B$7:$B$306,D175)&lt;&gt;1,"",IFERROR(INDEX('KONTAKTE'!$AA$7:$AA$306,SUMIFS('KONTAKTE'!$AF$7:$AF$306,'KONTAKTE'!$A$7:$A$306,A175,'KONTAKTE'!$B$7:$B$306,D175)),"")))</x:f>
      </x:c>
      <x:c r="U175" s="131" t="str">
        <x:f>IF(OR(D175="",F175="",Y175=""),"",IFERROR(INT(F175-Y175),""))</x:f>
      </x:c>
      <x:c r="V175" s="123" t="str">
        <x:f>IF(C175="","",IF(COUNTIFS('KONTAKTE'!$A$7:$A$306,A175,'KONTAKTE'!$B$7:$B$306,D175)=0,"Lead-ID fehlt",IF(COUNTIFS('KONTAKTE'!$A$7:$A$306,A175,'KONTAKTE'!$B$7:$B$306,D175)&gt;1,"Lead-ID doppelt",IF(AND(G175="customer_won",E175=""),"Deal-ID fehlt",IF(AND(B175="Ja",G175="qualified_lead",D175&lt;&gt;"",COUNTIFS($A$7:$A$406,A175,$B$7:$B$406,"Ja",$D$7:$D$406,D175,$G$7:$G$406,"qualified_lead")&gt;1),"Duplikat prüfen",IF(AND(B175="Ja",G175="customer_won",E175&lt;&gt;"",COUNTIFS($A$7:$A$406,A175,$B$7:$B$406,"Ja",$E$7:$E$406,E175,$G$7:$G$406,"customer_won")&gt;1),"Duplikat prüfen",IF(U175&lt;0,"Datum prüfen",IF(AND(OR(G175="customer_won",G175="revenue_recorded"),OR(J175="",K175="Nicht zutreffend")),"Wert prüfen",IF(AND(G175="customer_lost",COUNTIFS($A$7:$A$406,A175,$D$7:$D$406,D175,$G$7:$G$406,"qualified_lead",$F$7:$F$406,"&lt;="&amp;F175,$B$7:$B$406,"Ja")=0),"Qualifikation fehlt","Bereit")))))))))</x:f>
      </x:c>
      <x:c r="W175" s="123" t="n">
        <x:f>IF(AND(B175="Ja",G175="qualified_lead",D175&lt;&gt;""),IF(COUNTIFS($A$7:A175,A175,$B$7:B175,"Ja",$D$7:D175,D175,$G$7:G175,"qualified_lead")=1,1,0),0)</x:f>
        <x:v>0</x:v>
      </x:c>
      <x:c r="X175" s="123" t="n">
        <x:f>IF(AND(B175="Ja",G175="customer_won",E175&lt;&gt;""),IF(COUNTIFS($A$7:A175,A175,$B$7:B175,"Ja",$E$7:E175,E175,$G$7:G175,"customer_won")=1,1,0),0)</x:f>
        <x:v>0</x:v>
      </x:c>
      <x:c r="Y175" s="133" t="str">
        <x:f>IF(D175="","",IF(COUNTIFS('KONTAKTE'!$A$7:$A$306,A175,'KONTAKTE'!$B$7:$B$306,D175)&lt;&gt;1,"",IFERROR(INDEX('KONTAKTE'!$F$7:$F$306,SUMIFS('KONTAKTE'!$AF$7:$AF$306,'KONTAKTE'!$A$7:$A$306,A175,'KONTAKTE'!$B$7:$B$306,D175)),"")))</x:f>
      </x:c>
    </x:row>
    <x:row r="176" ht="22.5" customHeight="1">
      <x:c r="A176" s="61" t="str">
        <x:v>Eigene Daten</x:v>
      </x:c>
      <x:c r="B176" s="61" t="str">
        <x:v>Ja</x:v>
      </x:c>
      <x:c r="C176" s="58"/>
      <x:c r="D176" s="58"/>
      <x:c r="E176" s="58"/>
      <x:c r="F176" s="125"/>
      <x:c r="G176" s="58"/>
      <x:c r="H176" s="58"/>
      <x:c r="I176" s="58"/>
      <x:c r="J176" s="129"/>
      <x:c r="K176" s="58"/>
      <x:c r="L176" s="58"/>
      <x:c r="M176" s="58"/>
      <x:c r="N176" s="58"/>
      <x:c r="O176" s="58"/>
      <x:c r="P176" s="58"/>
      <x:c r="Q176" s="58"/>
      <x:c r="R176" s="127" t="str">
        <x:f>IF(D176="","",IF(COUNTIFS('KONTAKTE'!$A$7:$A$306,A176,'KONTAKTE'!$B$7:$B$306,D176)&lt;&gt;1,"",IFERROR(INDEX('KONTAKTE'!$AD$7:$AD$306,SUMIFS('KONTAKTE'!$AF$7:$AF$306,'KONTAKTE'!$A$7:$A$306,A176,'KONTAKTE'!$B$7:$B$306,D176)),"")))</x:f>
      </x:c>
      <x:c r="S176" s="123" t="str">
        <x:f>IF(D176="","",IF(COUNTIFS('KONTAKTE'!$A$7:$A$306,A176,'KONTAKTE'!$B$7:$B$306,D176)&lt;&gt;1,"",IFERROR(INDEX('KONTAKTE'!$Z$7:$Z$306,SUMIFS('KONTAKTE'!$AF$7:$AF$306,'KONTAKTE'!$A$7:$A$306,A176,'KONTAKTE'!$B$7:$B$306,D176)),"")))</x:f>
      </x:c>
      <x:c r="T176" s="123" t="str">
        <x:f>IF(D176="","",IF(COUNTIFS('KONTAKTE'!$A$7:$A$306,A176,'KONTAKTE'!$B$7:$B$306,D176)&lt;&gt;1,"",IFERROR(INDEX('KONTAKTE'!$AA$7:$AA$306,SUMIFS('KONTAKTE'!$AF$7:$AF$306,'KONTAKTE'!$A$7:$A$306,A176,'KONTAKTE'!$B$7:$B$306,D176)),"")))</x:f>
      </x:c>
      <x:c r="U176" s="131" t="str">
        <x:f>IF(OR(D176="",F176="",Y176=""),"",IFERROR(INT(F176-Y176),""))</x:f>
      </x:c>
      <x:c r="V176" s="123" t="str">
        <x:f>IF(C176="","",IF(COUNTIFS('KONTAKTE'!$A$7:$A$306,A176,'KONTAKTE'!$B$7:$B$306,D176)=0,"Lead-ID fehlt",IF(COUNTIFS('KONTAKTE'!$A$7:$A$306,A176,'KONTAKTE'!$B$7:$B$306,D176)&gt;1,"Lead-ID doppelt",IF(AND(G176="customer_won",E176=""),"Deal-ID fehlt",IF(AND(B176="Ja",G176="qualified_lead",D176&lt;&gt;"",COUNTIFS($A$7:$A$406,A176,$B$7:$B$406,"Ja",$D$7:$D$406,D176,$G$7:$G$406,"qualified_lead")&gt;1),"Duplikat prüfen",IF(AND(B176="Ja",G176="customer_won",E176&lt;&gt;"",COUNTIFS($A$7:$A$406,A176,$B$7:$B$406,"Ja",$E$7:$E$406,E176,$G$7:$G$406,"customer_won")&gt;1),"Duplikat prüfen",IF(U176&lt;0,"Datum prüfen",IF(AND(OR(G176="customer_won",G176="revenue_recorded"),OR(J176="",K176="Nicht zutreffend")),"Wert prüfen",IF(AND(G176="customer_lost",COUNTIFS($A$7:$A$406,A176,$D$7:$D$406,D176,$G$7:$G$406,"qualified_lead",$F$7:$F$406,"&lt;="&amp;F176,$B$7:$B$406,"Ja")=0),"Qualifikation fehlt","Bereit")))))))))</x:f>
      </x:c>
      <x:c r="W176" s="123" t="n">
        <x:f>IF(AND(B176="Ja",G176="qualified_lead",D176&lt;&gt;""),IF(COUNTIFS($A$7:A176,A176,$B$7:B176,"Ja",$D$7:D176,D176,$G$7:G176,"qualified_lead")=1,1,0),0)</x:f>
        <x:v>0</x:v>
      </x:c>
      <x:c r="X176" s="123" t="n">
        <x:f>IF(AND(B176="Ja",G176="customer_won",E176&lt;&gt;""),IF(COUNTIFS($A$7:A176,A176,$B$7:B176,"Ja",$E$7:E176,E176,$G$7:G176,"customer_won")=1,1,0),0)</x:f>
        <x:v>0</x:v>
      </x:c>
      <x:c r="Y176" s="133" t="str">
        <x:f>IF(D176="","",IF(COUNTIFS('KONTAKTE'!$A$7:$A$306,A176,'KONTAKTE'!$B$7:$B$306,D176)&lt;&gt;1,"",IFERROR(INDEX('KONTAKTE'!$F$7:$F$306,SUMIFS('KONTAKTE'!$AF$7:$AF$306,'KONTAKTE'!$A$7:$A$306,A176,'KONTAKTE'!$B$7:$B$306,D176)),"")))</x:f>
      </x:c>
    </x:row>
    <x:row r="177" ht="22.5" customHeight="1">
      <x:c r="A177" s="61" t="str">
        <x:v>Eigene Daten</x:v>
      </x:c>
      <x:c r="B177" s="61" t="str">
        <x:v>Ja</x:v>
      </x:c>
      <x:c r="C177" s="58"/>
      <x:c r="D177" s="58"/>
      <x:c r="E177" s="58"/>
      <x:c r="F177" s="125"/>
      <x:c r="G177" s="58"/>
      <x:c r="H177" s="58"/>
      <x:c r="I177" s="58"/>
      <x:c r="J177" s="129"/>
      <x:c r="K177" s="58"/>
      <x:c r="L177" s="58"/>
      <x:c r="M177" s="58"/>
      <x:c r="N177" s="58"/>
      <x:c r="O177" s="58"/>
      <x:c r="P177" s="58"/>
      <x:c r="Q177" s="58"/>
      <x:c r="R177" s="127" t="str">
        <x:f>IF(D177="","",IF(COUNTIFS('KONTAKTE'!$A$7:$A$306,A177,'KONTAKTE'!$B$7:$B$306,D177)&lt;&gt;1,"",IFERROR(INDEX('KONTAKTE'!$AD$7:$AD$306,SUMIFS('KONTAKTE'!$AF$7:$AF$306,'KONTAKTE'!$A$7:$A$306,A177,'KONTAKTE'!$B$7:$B$306,D177)),"")))</x:f>
      </x:c>
      <x:c r="S177" s="123" t="str">
        <x:f>IF(D177="","",IF(COUNTIFS('KONTAKTE'!$A$7:$A$306,A177,'KONTAKTE'!$B$7:$B$306,D177)&lt;&gt;1,"",IFERROR(INDEX('KONTAKTE'!$Z$7:$Z$306,SUMIFS('KONTAKTE'!$AF$7:$AF$306,'KONTAKTE'!$A$7:$A$306,A177,'KONTAKTE'!$B$7:$B$306,D177)),"")))</x:f>
      </x:c>
      <x:c r="T177" s="123" t="str">
        <x:f>IF(D177="","",IF(COUNTIFS('KONTAKTE'!$A$7:$A$306,A177,'KONTAKTE'!$B$7:$B$306,D177)&lt;&gt;1,"",IFERROR(INDEX('KONTAKTE'!$AA$7:$AA$306,SUMIFS('KONTAKTE'!$AF$7:$AF$306,'KONTAKTE'!$A$7:$A$306,A177,'KONTAKTE'!$B$7:$B$306,D177)),"")))</x:f>
      </x:c>
      <x:c r="U177" s="131" t="str">
        <x:f>IF(OR(D177="",F177="",Y177=""),"",IFERROR(INT(F177-Y177),""))</x:f>
      </x:c>
      <x:c r="V177" s="123" t="str">
        <x:f>IF(C177="","",IF(COUNTIFS('KONTAKTE'!$A$7:$A$306,A177,'KONTAKTE'!$B$7:$B$306,D177)=0,"Lead-ID fehlt",IF(COUNTIFS('KONTAKTE'!$A$7:$A$306,A177,'KONTAKTE'!$B$7:$B$306,D177)&gt;1,"Lead-ID doppelt",IF(AND(G177="customer_won",E177=""),"Deal-ID fehlt",IF(AND(B177="Ja",G177="qualified_lead",D177&lt;&gt;"",COUNTIFS($A$7:$A$406,A177,$B$7:$B$406,"Ja",$D$7:$D$406,D177,$G$7:$G$406,"qualified_lead")&gt;1),"Duplikat prüfen",IF(AND(B177="Ja",G177="customer_won",E177&lt;&gt;"",COUNTIFS($A$7:$A$406,A177,$B$7:$B$406,"Ja",$E$7:$E$406,E177,$G$7:$G$406,"customer_won")&gt;1),"Duplikat prüfen",IF(U177&lt;0,"Datum prüfen",IF(AND(OR(G177="customer_won",G177="revenue_recorded"),OR(J177="",K177="Nicht zutreffend")),"Wert prüfen",IF(AND(G177="customer_lost",COUNTIFS($A$7:$A$406,A177,$D$7:$D$406,D177,$G$7:$G$406,"qualified_lead",$F$7:$F$406,"&lt;="&amp;F177,$B$7:$B$406,"Ja")=0),"Qualifikation fehlt","Bereit")))))))))</x:f>
      </x:c>
      <x:c r="W177" s="123" t="n">
        <x:f>IF(AND(B177="Ja",G177="qualified_lead",D177&lt;&gt;""),IF(COUNTIFS($A$7:A177,A177,$B$7:B177,"Ja",$D$7:D177,D177,$G$7:G177,"qualified_lead")=1,1,0),0)</x:f>
        <x:v>0</x:v>
      </x:c>
      <x:c r="X177" s="123" t="n">
        <x:f>IF(AND(B177="Ja",G177="customer_won",E177&lt;&gt;""),IF(COUNTIFS($A$7:A177,A177,$B$7:B177,"Ja",$E$7:E177,E177,$G$7:G177,"customer_won")=1,1,0),0)</x:f>
        <x:v>0</x:v>
      </x:c>
      <x:c r="Y177" s="133" t="str">
        <x:f>IF(D177="","",IF(COUNTIFS('KONTAKTE'!$A$7:$A$306,A177,'KONTAKTE'!$B$7:$B$306,D177)&lt;&gt;1,"",IFERROR(INDEX('KONTAKTE'!$F$7:$F$306,SUMIFS('KONTAKTE'!$AF$7:$AF$306,'KONTAKTE'!$A$7:$A$306,A177,'KONTAKTE'!$B$7:$B$306,D177)),"")))</x:f>
      </x:c>
    </x:row>
    <x:row r="178" ht="22.5" customHeight="1">
      <x:c r="A178" s="61" t="str">
        <x:v>Eigene Daten</x:v>
      </x:c>
      <x:c r="B178" s="61" t="str">
        <x:v>Ja</x:v>
      </x:c>
      <x:c r="C178" s="58"/>
      <x:c r="D178" s="58"/>
      <x:c r="E178" s="58"/>
      <x:c r="F178" s="125"/>
      <x:c r="G178" s="58"/>
      <x:c r="H178" s="58"/>
      <x:c r="I178" s="58"/>
      <x:c r="J178" s="129"/>
      <x:c r="K178" s="58"/>
      <x:c r="L178" s="58"/>
      <x:c r="M178" s="58"/>
      <x:c r="N178" s="58"/>
      <x:c r="O178" s="58"/>
      <x:c r="P178" s="58"/>
      <x:c r="Q178" s="58"/>
      <x:c r="R178" s="127" t="str">
        <x:f>IF(D178="","",IF(COUNTIFS('KONTAKTE'!$A$7:$A$306,A178,'KONTAKTE'!$B$7:$B$306,D178)&lt;&gt;1,"",IFERROR(INDEX('KONTAKTE'!$AD$7:$AD$306,SUMIFS('KONTAKTE'!$AF$7:$AF$306,'KONTAKTE'!$A$7:$A$306,A178,'KONTAKTE'!$B$7:$B$306,D178)),"")))</x:f>
      </x:c>
      <x:c r="S178" s="123" t="str">
        <x:f>IF(D178="","",IF(COUNTIFS('KONTAKTE'!$A$7:$A$306,A178,'KONTAKTE'!$B$7:$B$306,D178)&lt;&gt;1,"",IFERROR(INDEX('KONTAKTE'!$Z$7:$Z$306,SUMIFS('KONTAKTE'!$AF$7:$AF$306,'KONTAKTE'!$A$7:$A$306,A178,'KONTAKTE'!$B$7:$B$306,D178)),"")))</x:f>
      </x:c>
      <x:c r="T178" s="123" t="str">
        <x:f>IF(D178="","",IF(COUNTIFS('KONTAKTE'!$A$7:$A$306,A178,'KONTAKTE'!$B$7:$B$306,D178)&lt;&gt;1,"",IFERROR(INDEX('KONTAKTE'!$AA$7:$AA$306,SUMIFS('KONTAKTE'!$AF$7:$AF$306,'KONTAKTE'!$A$7:$A$306,A178,'KONTAKTE'!$B$7:$B$306,D178)),"")))</x:f>
      </x:c>
      <x:c r="U178" s="131" t="str">
        <x:f>IF(OR(D178="",F178="",Y178=""),"",IFERROR(INT(F178-Y178),""))</x:f>
      </x:c>
      <x:c r="V178" s="123" t="str">
        <x:f>IF(C178="","",IF(COUNTIFS('KONTAKTE'!$A$7:$A$306,A178,'KONTAKTE'!$B$7:$B$306,D178)=0,"Lead-ID fehlt",IF(COUNTIFS('KONTAKTE'!$A$7:$A$306,A178,'KONTAKTE'!$B$7:$B$306,D178)&gt;1,"Lead-ID doppelt",IF(AND(G178="customer_won",E178=""),"Deal-ID fehlt",IF(AND(B178="Ja",G178="qualified_lead",D178&lt;&gt;"",COUNTIFS($A$7:$A$406,A178,$B$7:$B$406,"Ja",$D$7:$D$406,D178,$G$7:$G$406,"qualified_lead")&gt;1),"Duplikat prüfen",IF(AND(B178="Ja",G178="customer_won",E178&lt;&gt;"",COUNTIFS($A$7:$A$406,A178,$B$7:$B$406,"Ja",$E$7:$E$406,E178,$G$7:$G$406,"customer_won")&gt;1),"Duplikat prüfen",IF(U178&lt;0,"Datum prüfen",IF(AND(OR(G178="customer_won",G178="revenue_recorded"),OR(J178="",K178="Nicht zutreffend")),"Wert prüfen",IF(AND(G178="customer_lost",COUNTIFS($A$7:$A$406,A178,$D$7:$D$406,D178,$G$7:$G$406,"qualified_lead",$F$7:$F$406,"&lt;="&amp;F178,$B$7:$B$406,"Ja")=0),"Qualifikation fehlt","Bereit")))))))))</x:f>
      </x:c>
      <x:c r="W178" s="123" t="n">
        <x:f>IF(AND(B178="Ja",G178="qualified_lead",D178&lt;&gt;""),IF(COUNTIFS($A$7:A178,A178,$B$7:B178,"Ja",$D$7:D178,D178,$G$7:G178,"qualified_lead")=1,1,0),0)</x:f>
        <x:v>0</x:v>
      </x:c>
      <x:c r="X178" s="123" t="n">
        <x:f>IF(AND(B178="Ja",G178="customer_won",E178&lt;&gt;""),IF(COUNTIFS($A$7:A178,A178,$B$7:B178,"Ja",$E$7:E178,E178,$G$7:G178,"customer_won")=1,1,0),0)</x:f>
        <x:v>0</x:v>
      </x:c>
      <x:c r="Y178" s="133" t="str">
        <x:f>IF(D178="","",IF(COUNTIFS('KONTAKTE'!$A$7:$A$306,A178,'KONTAKTE'!$B$7:$B$306,D178)&lt;&gt;1,"",IFERROR(INDEX('KONTAKTE'!$F$7:$F$306,SUMIFS('KONTAKTE'!$AF$7:$AF$306,'KONTAKTE'!$A$7:$A$306,A178,'KONTAKTE'!$B$7:$B$306,D178)),"")))</x:f>
      </x:c>
    </x:row>
    <x:row r="179" ht="22.5" customHeight="1">
      <x:c r="A179" s="61" t="str">
        <x:v>Eigene Daten</x:v>
      </x:c>
      <x:c r="B179" s="61" t="str">
        <x:v>Ja</x:v>
      </x:c>
      <x:c r="C179" s="58"/>
      <x:c r="D179" s="58"/>
      <x:c r="E179" s="58"/>
      <x:c r="F179" s="125"/>
      <x:c r="G179" s="58"/>
      <x:c r="H179" s="58"/>
      <x:c r="I179" s="58"/>
      <x:c r="J179" s="129"/>
      <x:c r="K179" s="58"/>
      <x:c r="L179" s="58"/>
      <x:c r="M179" s="58"/>
      <x:c r="N179" s="58"/>
      <x:c r="O179" s="58"/>
      <x:c r="P179" s="58"/>
      <x:c r="Q179" s="58"/>
      <x:c r="R179" s="127" t="str">
        <x:f>IF(D179="","",IF(COUNTIFS('KONTAKTE'!$A$7:$A$306,A179,'KONTAKTE'!$B$7:$B$306,D179)&lt;&gt;1,"",IFERROR(INDEX('KONTAKTE'!$AD$7:$AD$306,SUMIFS('KONTAKTE'!$AF$7:$AF$306,'KONTAKTE'!$A$7:$A$306,A179,'KONTAKTE'!$B$7:$B$306,D179)),"")))</x:f>
      </x:c>
      <x:c r="S179" s="123" t="str">
        <x:f>IF(D179="","",IF(COUNTIFS('KONTAKTE'!$A$7:$A$306,A179,'KONTAKTE'!$B$7:$B$306,D179)&lt;&gt;1,"",IFERROR(INDEX('KONTAKTE'!$Z$7:$Z$306,SUMIFS('KONTAKTE'!$AF$7:$AF$306,'KONTAKTE'!$A$7:$A$306,A179,'KONTAKTE'!$B$7:$B$306,D179)),"")))</x:f>
      </x:c>
      <x:c r="T179" s="123" t="str">
        <x:f>IF(D179="","",IF(COUNTIFS('KONTAKTE'!$A$7:$A$306,A179,'KONTAKTE'!$B$7:$B$306,D179)&lt;&gt;1,"",IFERROR(INDEX('KONTAKTE'!$AA$7:$AA$306,SUMIFS('KONTAKTE'!$AF$7:$AF$306,'KONTAKTE'!$A$7:$A$306,A179,'KONTAKTE'!$B$7:$B$306,D179)),"")))</x:f>
      </x:c>
      <x:c r="U179" s="131" t="str">
        <x:f>IF(OR(D179="",F179="",Y179=""),"",IFERROR(INT(F179-Y179),""))</x:f>
      </x:c>
      <x:c r="V179" s="123" t="str">
        <x:f>IF(C179="","",IF(COUNTIFS('KONTAKTE'!$A$7:$A$306,A179,'KONTAKTE'!$B$7:$B$306,D179)=0,"Lead-ID fehlt",IF(COUNTIFS('KONTAKTE'!$A$7:$A$306,A179,'KONTAKTE'!$B$7:$B$306,D179)&gt;1,"Lead-ID doppelt",IF(AND(G179="customer_won",E179=""),"Deal-ID fehlt",IF(AND(B179="Ja",G179="qualified_lead",D179&lt;&gt;"",COUNTIFS($A$7:$A$406,A179,$B$7:$B$406,"Ja",$D$7:$D$406,D179,$G$7:$G$406,"qualified_lead")&gt;1),"Duplikat prüfen",IF(AND(B179="Ja",G179="customer_won",E179&lt;&gt;"",COUNTIFS($A$7:$A$406,A179,$B$7:$B$406,"Ja",$E$7:$E$406,E179,$G$7:$G$406,"customer_won")&gt;1),"Duplikat prüfen",IF(U179&lt;0,"Datum prüfen",IF(AND(OR(G179="customer_won",G179="revenue_recorded"),OR(J179="",K179="Nicht zutreffend")),"Wert prüfen",IF(AND(G179="customer_lost",COUNTIFS($A$7:$A$406,A179,$D$7:$D$406,D179,$G$7:$G$406,"qualified_lead",$F$7:$F$406,"&lt;="&amp;F179,$B$7:$B$406,"Ja")=0),"Qualifikation fehlt","Bereit")))))))))</x:f>
      </x:c>
      <x:c r="W179" s="123" t="n">
        <x:f>IF(AND(B179="Ja",G179="qualified_lead",D179&lt;&gt;""),IF(COUNTIFS($A$7:A179,A179,$B$7:B179,"Ja",$D$7:D179,D179,$G$7:G179,"qualified_lead")=1,1,0),0)</x:f>
        <x:v>0</x:v>
      </x:c>
      <x:c r="X179" s="123" t="n">
        <x:f>IF(AND(B179="Ja",G179="customer_won",E179&lt;&gt;""),IF(COUNTIFS($A$7:A179,A179,$B$7:B179,"Ja",$E$7:E179,E179,$G$7:G179,"customer_won")=1,1,0),0)</x:f>
        <x:v>0</x:v>
      </x:c>
      <x:c r="Y179" s="133" t="str">
        <x:f>IF(D179="","",IF(COUNTIFS('KONTAKTE'!$A$7:$A$306,A179,'KONTAKTE'!$B$7:$B$306,D179)&lt;&gt;1,"",IFERROR(INDEX('KONTAKTE'!$F$7:$F$306,SUMIFS('KONTAKTE'!$AF$7:$AF$306,'KONTAKTE'!$A$7:$A$306,A179,'KONTAKTE'!$B$7:$B$306,D179)),"")))</x:f>
      </x:c>
    </x:row>
    <x:row r="180" ht="22.5" customHeight="1">
      <x:c r="A180" s="61" t="str">
        <x:v>Eigene Daten</x:v>
      </x:c>
      <x:c r="B180" s="61" t="str">
        <x:v>Ja</x:v>
      </x:c>
      <x:c r="C180" s="58"/>
      <x:c r="D180" s="58"/>
      <x:c r="E180" s="58"/>
      <x:c r="F180" s="125"/>
      <x:c r="G180" s="58"/>
      <x:c r="H180" s="58"/>
      <x:c r="I180" s="58"/>
      <x:c r="J180" s="129"/>
      <x:c r="K180" s="58"/>
      <x:c r="L180" s="58"/>
      <x:c r="M180" s="58"/>
      <x:c r="N180" s="58"/>
      <x:c r="O180" s="58"/>
      <x:c r="P180" s="58"/>
      <x:c r="Q180" s="58"/>
      <x:c r="R180" s="127" t="str">
        <x:f>IF(D180="","",IF(COUNTIFS('KONTAKTE'!$A$7:$A$306,A180,'KONTAKTE'!$B$7:$B$306,D180)&lt;&gt;1,"",IFERROR(INDEX('KONTAKTE'!$AD$7:$AD$306,SUMIFS('KONTAKTE'!$AF$7:$AF$306,'KONTAKTE'!$A$7:$A$306,A180,'KONTAKTE'!$B$7:$B$306,D180)),"")))</x:f>
      </x:c>
      <x:c r="S180" s="123" t="str">
        <x:f>IF(D180="","",IF(COUNTIFS('KONTAKTE'!$A$7:$A$306,A180,'KONTAKTE'!$B$7:$B$306,D180)&lt;&gt;1,"",IFERROR(INDEX('KONTAKTE'!$Z$7:$Z$306,SUMIFS('KONTAKTE'!$AF$7:$AF$306,'KONTAKTE'!$A$7:$A$306,A180,'KONTAKTE'!$B$7:$B$306,D180)),"")))</x:f>
      </x:c>
      <x:c r="T180" s="123" t="str">
        <x:f>IF(D180="","",IF(COUNTIFS('KONTAKTE'!$A$7:$A$306,A180,'KONTAKTE'!$B$7:$B$306,D180)&lt;&gt;1,"",IFERROR(INDEX('KONTAKTE'!$AA$7:$AA$306,SUMIFS('KONTAKTE'!$AF$7:$AF$306,'KONTAKTE'!$A$7:$A$306,A180,'KONTAKTE'!$B$7:$B$306,D180)),"")))</x:f>
      </x:c>
      <x:c r="U180" s="131" t="str">
        <x:f>IF(OR(D180="",F180="",Y180=""),"",IFERROR(INT(F180-Y180),""))</x:f>
      </x:c>
      <x:c r="V180" s="123" t="str">
        <x:f>IF(C180="","",IF(COUNTIFS('KONTAKTE'!$A$7:$A$306,A180,'KONTAKTE'!$B$7:$B$306,D180)=0,"Lead-ID fehlt",IF(COUNTIFS('KONTAKTE'!$A$7:$A$306,A180,'KONTAKTE'!$B$7:$B$306,D180)&gt;1,"Lead-ID doppelt",IF(AND(G180="customer_won",E180=""),"Deal-ID fehlt",IF(AND(B180="Ja",G180="qualified_lead",D180&lt;&gt;"",COUNTIFS($A$7:$A$406,A180,$B$7:$B$406,"Ja",$D$7:$D$406,D180,$G$7:$G$406,"qualified_lead")&gt;1),"Duplikat prüfen",IF(AND(B180="Ja",G180="customer_won",E180&lt;&gt;"",COUNTIFS($A$7:$A$406,A180,$B$7:$B$406,"Ja",$E$7:$E$406,E180,$G$7:$G$406,"customer_won")&gt;1),"Duplikat prüfen",IF(U180&lt;0,"Datum prüfen",IF(AND(OR(G180="customer_won",G180="revenue_recorded"),OR(J180="",K180="Nicht zutreffend")),"Wert prüfen",IF(AND(G180="customer_lost",COUNTIFS($A$7:$A$406,A180,$D$7:$D$406,D180,$G$7:$G$406,"qualified_lead",$F$7:$F$406,"&lt;="&amp;F180,$B$7:$B$406,"Ja")=0),"Qualifikation fehlt","Bereit")))))))))</x:f>
      </x:c>
      <x:c r="W180" s="123" t="n">
        <x:f>IF(AND(B180="Ja",G180="qualified_lead",D180&lt;&gt;""),IF(COUNTIFS($A$7:A180,A180,$B$7:B180,"Ja",$D$7:D180,D180,$G$7:G180,"qualified_lead")=1,1,0),0)</x:f>
        <x:v>0</x:v>
      </x:c>
      <x:c r="X180" s="123" t="n">
        <x:f>IF(AND(B180="Ja",G180="customer_won",E180&lt;&gt;""),IF(COUNTIFS($A$7:A180,A180,$B$7:B180,"Ja",$E$7:E180,E180,$G$7:G180,"customer_won")=1,1,0),0)</x:f>
        <x:v>0</x:v>
      </x:c>
      <x:c r="Y180" s="133" t="str">
        <x:f>IF(D180="","",IF(COUNTIFS('KONTAKTE'!$A$7:$A$306,A180,'KONTAKTE'!$B$7:$B$306,D180)&lt;&gt;1,"",IFERROR(INDEX('KONTAKTE'!$F$7:$F$306,SUMIFS('KONTAKTE'!$AF$7:$AF$306,'KONTAKTE'!$A$7:$A$306,A180,'KONTAKTE'!$B$7:$B$306,D180)),"")))</x:f>
      </x:c>
    </x:row>
    <x:row r="181" ht="22.5" customHeight="1">
      <x:c r="A181" s="61" t="str">
        <x:v>Eigene Daten</x:v>
      </x:c>
      <x:c r="B181" s="61" t="str">
        <x:v>Ja</x:v>
      </x:c>
      <x:c r="C181" s="58"/>
      <x:c r="D181" s="58"/>
      <x:c r="E181" s="58"/>
      <x:c r="F181" s="125"/>
      <x:c r="G181" s="58"/>
      <x:c r="H181" s="58"/>
      <x:c r="I181" s="58"/>
      <x:c r="J181" s="129"/>
      <x:c r="K181" s="58"/>
      <x:c r="L181" s="58"/>
      <x:c r="M181" s="58"/>
      <x:c r="N181" s="58"/>
      <x:c r="O181" s="58"/>
      <x:c r="P181" s="58"/>
      <x:c r="Q181" s="58"/>
      <x:c r="R181" s="127" t="str">
        <x:f>IF(D181="","",IF(COUNTIFS('KONTAKTE'!$A$7:$A$306,A181,'KONTAKTE'!$B$7:$B$306,D181)&lt;&gt;1,"",IFERROR(INDEX('KONTAKTE'!$AD$7:$AD$306,SUMIFS('KONTAKTE'!$AF$7:$AF$306,'KONTAKTE'!$A$7:$A$306,A181,'KONTAKTE'!$B$7:$B$306,D181)),"")))</x:f>
      </x:c>
      <x:c r="S181" s="123" t="str">
        <x:f>IF(D181="","",IF(COUNTIFS('KONTAKTE'!$A$7:$A$306,A181,'KONTAKTE'!$B$7:$B$306,D181)&lt;&gt;1,"",IFERROR(INDEX('KONTAKTE'!$Z$7:$Z$306,SUMIFS('KONTAKTE'!$AF$7:$AF$306,'KONTAKTE'!$A$7:$A$306,A181,'KONTAKTE'!$B$7:$B$306,D181)),"")))</x:f>
      </x:c>
      <x:c r="T181" s="123" t="str">
        <x:f>IF(D181="","",IF(COUNTIFS('KONTAKTE'!$A$7:$A$306,A181,'KONTAKTE'!$B$7:$B$306,D181)&lt;&gt;1,"",IFERROR(INDEX('KONTAKTE'!$AA$7:$AA$306,SUMIFS('KONTAKTE'!$AF$7:$AF$306,'KONTAKTE'!$A$7:$A$306,A181,'KONTAKTE'!$B$7:$B$306,D181)),"")))</x:f>
      </x:c>
      <x:c r="U181" s="131" t="str">
        <x:f>IF(OR(D181="",F181="",Y181=""),"",IFERROR(INT(F181-Y181),""))</x:f>
      </x:c>
      <x:c r="V181" s="123" t="str">
        <x:f>IF(C181="","",IF(COUNTIFS('KONTAKTE'!$A$7:$A$306,A181,'KONTAKTE'!$B$7:$B$306,D181)=0,"Lead-ID fehlt",IF(COUNTIFS('KONTAKTE'!$A$7:$A$306,A181,'KONTAKTE'!$B$7:$B$306,D181)&gt;1,"Lead-ID doppelt",IF(AND(G181="customer_won",E181=""),"Deal-ID fehlt",IF(AND(B181="Ja",G181="qualified_lead",D181&lt;&gt;"",COUNTIFS($A$7:$A$406,A181,$B$7:$B$406,"Ja",$D$7:$D$406,D181,$G$7:$G$406,"qualified_lead")&gt;1),"Duplikat prüfen",IF(AND(B181="Ja",G181="customer_won",E181&lt;&gt;"",COUNTIFS($A$7:$A$406,A181,$B$7:$B$406,"Ja",$E$7:$E$406,E181,$G$7:$G$406,"customer_won")&gt;1),"Duplikat prüfen",IF(U181&lt;0,"Datum prüfen",IF(AND(OR(G181="customer_won",G181="revenue_recorded"),OR(J181="",K181="Nicht zutreffend")),"Wert prüfen",IF(AND(G181="customer_lost",COUNTIFS($A$7:$A$406,A181,$D$7:$D$406,D181,$G$7:$G$406,"qualified_lead",$F$7:$F$406,"&lt;="&amp;F181,$B$7:$B$406,"Ja")=0),"Qualifikation fehlt","Bereit")))))))))</x:f>
      </x:c>
      <x:c r="W181" s="123" t="n">
        <x:f>IF(AND(B181="Ja",G181="qualified_lead",D181&lt;&gt;""),IF(COUNTIFS($A$7:A181,A181,$B$7:B181,"Ja",$D$7:D181,D181,$G$7:G181,"qualified_lead")=1,1,0),0)</x:f>
        <x:v>0</x:v>
      </x:c>
      <x:c r="X181" s="123" t="n">
        <x:f>IF(AND(B181="Ja",G181="customer_won",E181&lt;&gt;""),IF(COUNTIFS($A$7:A181,A181,$B$7:B181,"Ja",$E$7:E181,E181,$G$7:G181,"customer_won")=1,1,0),0)</x:f>
        <x:v>0</x:v>
      </x:c>
      <x:c r="Y181" s="133" t="str">
        <x:f>IF(D181="","",IF(COUNTIFS('KONTAKTE'!$A$7:$A$306,A181,'KONTAKTE'!$B$7:$B$306,D181)&lt;&gt;1,"",IFERROR(INDEX('KONTAKTE'!$F$7:$F$306,SUMIFS('KONTAKTE'!$AF$7:$AF$306,'KONTAKTE'!$A$7:$A$306,A181,'KONTAKTE'!$B$7:$B$306,D181)),"")))</x:f>
      </x:c>
    </x:row>
    <x:row r="182" ht="22.5" customHeight="1">
      <x:c r="A182" s="61" t="str">
        <x:v>Eigene Daten</x:v>
      </x:c>
      <x:c r="B182" s="61" t="str">
        <x:v>Ja</x:v>
      </x:c>
      <x:c r="C182" s="58"/>
      <x:c r="D182" s="58"/>
      <x:c r="E182" s="58"/>
      <x:c r="F182" s="125"/>
      <x:c r="G182" s="58"/>
      <x:c r="H182" s="58"/>
      <x:c r="I182" s="58"/>
      <x:c r="J182" s="129"/>
      <x:c r="K182" s="58"/>
      <x:c r="L182" s="58"/>
      <x:c r="M182" s="58"/>
      <x:c r="N182" s="58"/>
      <x:c r="O182" s="58"/>
      <x:c r="P182" s="58"/>
      <x:c r="Q182" s="58"/>
      <x:c r="R182" s="127" t="str">
        <x:f>IF(D182="","",IF(COUNTIFS('KONTAKTE'!$A$7:$A$306,A182,'KONTAKTE'!$B$7:$B$306,D182)&lt;&gt;1,"",IFERROR(INDEX('KONTAKTE'!$AD$7:$AD$306,SUMIFS('KONTAKTE'!$AF$7:$AF$306,'KONTAKTE'!$A$7:$A$306,A182,'KONTAKTE'!$B$7:$B$306,D182)),"")))</x:f>
      </x:c>
      <x:c r="S182" s="123" t="str">
        <x:f>IF(D182="","",IF(COUNTIFS('KONTAKTE'!$A$7:$A$306,A182,'KONTAKTE'!$B$7:$B$306,D182)&lt;&gt;1,"",IFERROR(INDEX('KONTAKTE'!$Z$7:$Z$306,SUMIFS('KONTAKTE'!$AF$7:$AF$306,'KONTAKTE'!$A$7:$A$306,A182,'KONTAKTE'!$B$7:$B$306,D182)),"")))</x:f>
      </x:c>
      <x:c r="T182" s="123" t="str">
        <x:f>IF(D182="","",IF(COUNTIFS('KONTAKTE'!$A$7:$A$306,A182,'KONTAKTE'!$B$7:$B$306,D182)&lt;&gt;1,"",IFERROR(INDEX('KONTAKTE'!$AA$7:$AA$306,SUMIFS('KONTAKTE'!$AF$7:$AF$306,'KONTAKTE'!$A$7:$A$306,A182,'KONTAKTE'!$B$7:$B$306,D182)),"")))</x:f>
      </x:c>
      <x:c r="U182" s="131" t="str">
        <x:f>IF(OR(D182="",F182="",Y182=""),"",IFERROR(INT(F182-Y182),""))</x:f>
      </x:c>
      <x:c r="V182" s="123" t="str">
        <x:f>IF(C182="","",IF(COUNTIFS('KONTAKTE'!$A$7:$A$306,A182,'KONTAKTE'!$B$7:$B$306,D182)=0,"Lead-ID fehlt",IF(COUNTIFS('KONTAKTE'!$A$7:$A$306,A182,'KONTAKTE'!$B$7:$B$306,D182)&gt;1,"Lead-ID doppelt",IF(AND(G182="customer_won",E182=""),"Deal-ID fehlt",IF(AND(B182="Ja",G182="qualified_lead",D182&lt;&gt;"",COUNTIFS($A$7:$A$406,A182,$B$7:$B$406,"Ja",$D$7:$D$406,D182,$G$7:$G$406,"qualified_lead")&gt;1),"Duplikat prüfen",IF(AND(B182="Ja",G182="customer_won",E182&lt;&gt;"",COUNTIFS($A$7:$A$406,A182,$B$7:$B$406,"Ja",$E$7:$E$406,E182,$G$7:$G$406,"customer_won")&gt;1),"Duplikat prüfen",IF(U182&lt;0,"Datum prüfen",IF(AND(OR(G182="customer_won",G182="revenue_recorded"),OR(J182="",K182="Nicht zutreffend")),"Wert prüfen",IF(AND(G182="customer_lost",COUNTIFS($A$7:$A$406,A182,$D$7:$D$406,D182,$G$7:$G$406,"qualified_lead",$F$7:$F$406,"&lt;="&amp;F182,$B$7:$B$406,"Ja")=0),"Qualifikation fehlt","Bereit")))))))))</x:f>
      </x:c>
      <x:c r="W182" s="123" t="n">
        <x:f>IF(AND(B182="Ja",G182="qualified_lead",D182&lt;&gt;""),IF(COUNTIFS($A$7:A182,A182,$B$7:B182,"Ja",$D$7:D182,D182,$G$7:G182,"qualified_lead")=1,1,0),0)</x:f>
        <x:v>0</x:v>
      </x:c>
      <x:c r="X182" s="123" t="n">
        <x:f>IF(AND(B182="Ja",G182="customer_won",E182&lt;&gt;""),IF(COUNTIFS($A$7:A182,A182,$B$7:B182,"Ja",$E$7:E182,E182,$G$7:G182,"customer_won")=1,1,0),0)</x:f>
        <x:v>0</x:v>
      </x:c>
      <x:c r="Y182" s="133" t="str">
        <x:f>IF(D182="","",IF(COUNTIFS('KONTAKTE'!$A$7:$A$306,A182,'KONTAKTE'!$B$7:$B$306,D182)&lt;&gt;1,"",IFERROR(INDEX('KONTAKTE'!$F$7:$F$306,SUMIFS('KONTAKTE'!$AF$7:$AF$306,'KONTAKTE'!$A$7:$A$306,A182,'KONTAKTE'!$B$7:$B$306,D182)),"")))</x:f>
      </x:c>
    </x:row>
    <x:row r="183" ht="22.5" customHeight="1">
      <x:c r="A183" s="61" t="str">
        <x:v>Eigene Daten</x:v>
      </x:c>
      <x:c r="B183" s="61" t="str">
        <x:v>Ja</x:v>
      </x:c>
      <x:c r="C183" s="58"/>
      <x:c r="D183" s="58"/>
      <x:c r="E183" s="58"/>
      <x:c r="F183" s="125"/>
      <x:c r="G183" s="58"/>
      <x:c r="H183" s="58"/>
      <x:c r="I183" s="58"/>
      <x:c r="J183" s="129"/>
      <x:c r="K183" s="58"/>
      <x:c r="L183" s="58"/>
      <x:c r="M183" s="58"/>
      <x:c r="N183" s="58"/>
      <x:c r="O183" s="58"/>
      <x:c r="P183" s="58"/>
      <x:c r="Q183" s="58"/>
      <x:c r="R183" s="127" t="str">
        <x:f>IF(D183="","",IF(COUNTIFS('KONTAKTE'!$A$7:$A$306,A183,'KONTAKTE'!$B$7:$B$306,D183)&lt;&gt;1,"",IFERROR(INDEX('KONTAKTE'!$AD$7:$AD$306,SUMIFS('KONTAKTE'!$AF$7:$AF$306,'KONTAKTE'!$A$7:$A$306,A183,'KONTAKTE'!$B$7:$B$306,D183)),"")))</x:f>
      </x:c>
      <x:c r="S183" s="123" t="str">
        <x:f>IF(D183="","",IF(COUNTIFS('KONTAKTE'!$A$7:$A$306,A183,'KONTAKTE'!$B$7:$B$306,D183)&lt;&gt;1,"",IFERROR(INDEX('KONTAKTE'!$Z$7:$Z$306,SUMIFS('KONTAKTE'!$AF$7:$AF$306,'KONTAKTE'!$A$7:$A$306,A183,'KONTAKTE'!$B$7:$B$306,D183)),"")))</x:f>
      </x:c>
      <x:c r="T183" s="123" t="str">
        <x:f>IF(D183="","",IF(COUNTIFS('KONTAKTE'!$A$7:$A$306,A183,'KONTAKTE'!$B$7:$B$306,D183)&lt;&gt;1,"",IFERROR(INDEX('KONTAKTE'!$AA$7:$AA$306,SUMIFS('KONTAKTE'!$AF$7:$AF$306,'KONTAKTE'!$A$7:$A$306,A183,'KONTAKTE'!$B$7:$B$306,D183)),"")))</x:f>
      </x:c>
      <x:c r="U183" s="131" t="str">
        <x:f>IF(OR(D183="",F183="",Y183=""),"",IFERROR(INT(F183-Y183),""))</x:f>
      </x:c>
      <x:c r="V183" s="123" t="str">
        <x:f>IF(C183="","",IF(COUNTIFS('KONTAKTE'!$A$7:$A$306,A183,'KONTAKTE'!$B$7:$B$306,D183)=0,"Lead-ID fehlt",IF(COUNTIFS('KONTAKTE'!$A$7:$A$306,A183,'KONTAKTE'!$B$7:$B$306,D183)&gt;1,"Lead-ID doppelt",IF(AND(G183="customer_won",E183=""),"Deal-ID fehlt",IF(AND(B183="Ja",G183="qualified_lead",D183&lt;&gt;"",COUNTIFS($A$7:$A$406,A183,$B$7:$B$406,"Ja",$D$7:$D$406,D183,$G$7:$G$406,"qualified_lead")&gt;1),"Duplikat prüfen",IF(AND(B183="Ja",G183="customer_won",E183&lt;&gt;"",COUNTIFS($A$7:$A$406,A183,$B$7:$B$406,"Ja",$E$7:$E$406,E183,$G$7:$G$406,"customer_won")&gt;1),"Duplikat prüfen",IF(U183&lt;0,"Datum prüfen",IF(AND(OR(G183="customer_won",G183="revenue_recorded"),OR(J183="",K183="Nicht zutreffend")),"Wert prüfen",IF(AND(G183="customer_lost",COUNTIFS($A$7:$A$406,A183,$D$7:$D$406,D183,$G$7:$G$406,"qualified_lead",$F$7:$F$406,"&lt;="&amp;F183,$B$7:$B$406,"Ja")=0),"Qualifikation fehlt","Bereit")))))))))</x:f>
      </x:c>
      <x:c r="W183" s="123" t="n">
        <x:f>IF(AND(B183="Ja",G183="qualified_lead",D183&lt;&gt;""),IF(COUNTIFS($A$7:A183,A183,$B$7:B183,"Ja",$D$7:D183,D183,$G$7:G183,"qualified_lead")=1,1,0),0)</x:f>
        <x:v>0</x:v>
      </x:c>
      <x:c r="X183" s="123" t="n">
        <x:f>IF(AND(B183="Ja",G183="customer_won",E183&lt;&gt;""),IF(COUNTIFS($A$7:A183,A183,$B$7:B183,"Ja",$E$7:E183,E183,$G$7:G183,"customer_won")=1,1,0),0)</x:f>
        <x:v>0</x:v>
      </x:c>
      <x:c r="Y183" s="133" t="str">
        <x:f>IF(D183="","",IF(COUNTIFS('KONTAKTE'!$A$7:$A$306,A183,'KONTAKTE'!$B$7:$B$306,D183)&lt;&gt;1,"",IFERROR(INDEX('KONTAKTE'!$F$7:$F$306,SUMIFS('KONTAKTE'!$AF$7:$AF$306,'KONTAKTE'!$A$7:$A$306,A183,'KONTAKTE'!$B$7:$B$306,D183)),"")))</x:f>
      </x:c>
    </x:row>
    <x:row r="184" ht="22.5" customHeight="1">
      <x:c r="A184" s="61" t="str">
        <x:v>Eigene Daten</x:v>
      </x:c>
      <x:c r="B184" s="61" t="str">
        <x:v>Ja</x:v>
      </x:c>
      <x:c r="C184" s="58"/>
      <x:c r="D184" s="58"/>
      <x:c r="E184" s="58"/>
      <x:c r="F184" s="125"/>
      <x:c r="G184" s="58"/>
      <x:c r="H184" s="58"/>
      <x:c r="I184" s="58"/>
      <x:c r="J184" s="129"/>
      <x:c r="K184" s="58"/>
      <x:c r="L184" s="58"/>
      <x:c r="M184" s="58"/>
      <x:c r="N184" s="58"/>
      <x:c r="O184" s="58"/>
      <x:c r="P184" s="58"/>
      <x:c r="Q184" s="58"/>
      <x:c r="R184" s="127" t="str">
        <x:f>IF(D184="","",IF(COUNTIFS('KONTAKTE'!$A$7:$A$306,A184,'KONTAKTE'!$B$7:$B$306,D184)&lt;&gt;1,"",IFERROR(INDEX('KONTAKTE'!$AD$7:$AD$306,SUMIFS('KONTAKTE'!$AF$7:$AF$306,'KONTAKTE'!$A$7:$A$306,A184,'KONTAKTE'!$B$7:$B$306,D184)),"")))</x:f>
      </x:c>
      <x:c r="S184" s="123" t="str">
        <x:f>IF(D184="","",IF(COUNTIFS('KONTAKTE'!$A$7:$A$306,A184,'KONTAKTE'!$B$7:$B$306,D184)&lt;&gt;1,"",IFERROR(INDEX('KONTAKTE'!$Z$7:$Z$306,SUMIFS('KONTAKTE'!$AF$7:$AF$306,'KONTAKTE'!$A$7:$A$306,A184,'KONTAKTE'!$B$7:$B$306,D184)),"")))</x:f>
      </x:c>
      <x:c r="T184" s="123" t="str">
        <x:f>IF(D184="","",IF(COUNTIFS('KONTAKTE'!$A$7:$A$306,A184,'KONTAKTE'!$B$7:$B$306,D184)&lt;&gt;1,"",IFERROR(INDEX('KONTAKTE'!$AA$7:$AA$306,SUMIFS('KONTAKTE'!$AF$7:$AF$306,'KONTAKTE'!$A$7:$A$306,A184,'KONTAKTE'!$B$7:$B$306,D184)),"")))</x:f>
      </x:c>
      <x:c r="U184" s="131" t="str">
        <x:f>IF(OR(D184="",F184="",Y184=""),"",IFERROR(INT(F184-Y184),""))</x:f>
      </x:c>
      <x:c r="V184" s="123" t="str">
        <x:f>IF(C184="","",IF(COUNTIFS('KONTAKTE'!$A$7:$A$306,A184,'KONTAKTE'!$B$7:$B$306,D184)=0,"Lead-ID fehlt",IF(COUNTIFS('KONTAKTE'!$A$7:$A$306,A184,'KONTAKTE'!$B$7:$B$306,D184)&gt;1,"Lead-ID doppelt",IF(AND(G184="customer_won",E184=""),"Deal-ID fehlt",IF(AND(B184="Ja",G184="qualified_lead",D184&lt;&gt;"",COUNTIFS($A$7:$A$406,A184,$B$7:$B$406,"Ja",$D$7:$D$406,D184,$G$7:$G$406,"qualified_lead")&gt;1),"Duplikat prüfen",IF(AND(B184="Ja",G184="customer_won",E184&lt;&gt;"",COUNTIFS($A$7:$A$406,A184,$B$7:$B$406,"Ja",$E$7:$E$406,E184,$G$7:$G$406,"customer_won")&gt;1),"Duplikat prüfen",IF(U184&lt;0,"Datum prüfen",IF(AND(OR(G184="customer_won",G184="revenue_recorded"),OR(J184="",K184="Nicht zutreffend")),"Wert prüfen",IF(AND(G184="customer_lost",COUNTIFS($A$7:$A$406,A184,$D$7:$D$406,D184,$G$7:$G$406,"qualified_lead",$F$7:$F$406,"&lt;="&amp;F184,$B$7:$B$406,"Ja")=0),"Qualifikation fehlt","Bereit")))))))))</x:f>
      </x:c>
      <x:c r="W184" s="123" t="n">
        <x:f>IF(AND(B184="Ja",G184="qualified_lead",D184&lt;&gt;""),IF(COUNTIFS($A$7:A184,A184,$B$7:B184,"Ja",$D$7:D184,D184,$G$7:G184,"qualified_lead")=1,1,0),0)</x:f>
        <x:v>0</x:v>
      </x:c>
      <x:c r="X184" s="123" t="n">
        <x:f>IF(AND(B184="Ja",G184="customer_won",E184&lt;&gt;""),IF(COUNTIFS($A$7:A184,A184,$B$7:B184,"Ja",$E$7:E184,E184,$G$7:G184,"customer_won")=1,1,0),0)</x:f>
        <x:v>0</x:v>
      </x:c>
      <x:c r="Y184" s="133" t="str">
        <x:f>IF(D184="","",IF(COUNTIFS('KONTAKTE'!$A$7:$A$306,A184,'KONTAKTE'!$B$7:$B$306,D184)&lt;&gt;1,"",IFERROR(INDEX('KONTAKTE'!$F$7:$F$306,SUMIFS('KONTAKTE'!$AF$7:$AF$306,'KONTAKTE'!$A$7:$A$306,A184,'KONTAKTE'!$B$7:$B$306,D184)),"")))</x:f>
      </x:c>
    </x:row>
    <x:row r="185" ht="22.5" customHeight="1">
      <x:c r="A185" s="61" t="str">
        <x:v>Eigene Daten</x:v>
      </x:c>
      <x:c r="B185" s="61" t="str">
        <x:v>Ja</x:v>
      </x:c>
      <x:c r="C185" s="58"/>
      <x:c r="D185" s="58"/>
      <x:c r="E185" s="58"/>
      <x:c r="F185" s="125"/>
      <x:c r="G185" s="58"/>
      <x:c r="H185" s="58"/>
      <x:c r="I185" s="58"/>
      <x:c r="J185" s="129"/>
      <x:c r="K185" s="58"/>
      <x:c r="L185" s="58"/>
      <x:c r="M185" s="58"/>
      <x:c r="N185" s="58"/>
      <x:c r="O185" s="58"/>
      <x:c r="P185" s="58"/>
      <x:c r="Q185" s="58"/>
      <x:c r="R185" s="127" t="str">
        <x:f>IF(D185="","",IF(COUNTIFS('KONTAKTE'!$A$7:$A$306,A185,'KONTAKTE'!$B$7:$B$306,D185)&lt;&gt;1,"",IFERROR(INDEX('KONTAKTE'!$AD$7:$AD$306,SUMIFS('KONTAKTE'!$AF$7:$AF$306,'KONTAKTE'!$A$7:$A$306,A185,'KONTAKTE'!$B$7:$B$306,D185)),"")))</x:f>
      </x:c>
      <x:c r="S185" s="123" t="str">
        <x:f>IF(D185="","",IF(COUNTIFS('KONTAKTE'!$A$7:$A$306,A185,'KONTAKTE'!$B$7:$B$306,D185)&lt;&gt;1,"",IFERROR(INDEX('KONTAKTE'!$Z$7:$Z$306,SUMIFS('KONTAKTE'!$AF$7:$AF$306,'KONTAKTE'!$A$7:$A$306,A185,'KONTAKTE'!$B$7:$B$306,D185)),"")))</x:f>
      </x:c>
      <x:c r="T185" s="123" t="str">
        <x:f>IF(D185="","",IF(COUNTIFS('KONTAKTE'!$A$7:$A$306,A185,'KONTAKTE'!$B$7:$B$306,D185)&lt;&gt;1,"",IFERROR(INDEX('KONTAKTE'!$AA$7:$AA$306,SUMIFS('KONTAKTE'!$AF$7:$AF$306,'KONTAKTE'!$A$7:$A$306,A185,'KONTAKTE'!$B$7:$B$306,D185)),"")))</x:f>
      </x:c>
      <x:c r="U185" s="131" t="str">
        <x:f>IF(OR(D185="",F185="",Y185=""),"",IFERROR(INT(F185-Y185),""))</x:f>
      </x:c>
      <x:c r="V185" s="123" t="str">
        <x:f>IF(C185="","",IF(COUNTIFS('KONTAKTE'!$A$7:$A$306,A185,'KONTAKTE'!$B$7:$B$306,D185)=0,"Lead-ID fehlt",IF(COUNTIFS('KONTAKTE'!$A$7:$A$306,A185,'KONTAKTE'!$B$7:$B$306,D185)&gt;1,"Lead-ID doppelt",IF(AND(G185="customer_won",E185=""),"Deal-ID fehlt",IF(AND(B185="Ja",G185="qualified_lead",D185&lt;&gt;"",COUNTIFS($A$7:$A$406,A185,$B$7:$B$406,"Ja",$D$7:$D$406,D185,$G$7:$G$406,"qualified_lead")&gt;1),"Duplikat prüfen",IF(AND(B185="Ja",G185="customer_won",E185&lt;&gt;"",COUNTIFS($A$7:$A$406,A185,$B$7:$B$406,"Ja",$E$7:$E$406,E185,$G$7:$G$406,"customer_won")&gt;1),"Duplikat prüfen",IF(U185&lt;0,"Datum prüfen",IF(AND(OR(G185="customer_won",G185="revenue_recorded"),OR(J185="",K185="Nicht zutreffend")),"Wert prüfen",IF(AND(G185="customer_lost",COUNTIFS($A$7:$A$406,A185,$D$7:$D$406,D185,$G$7:$G$406,"qualified_lead",$F$7:$F$406,"&lt;="&amp;F185,$B$7:$B$406,"Ja")=0),"Qualifikation fehlt","Bereit")))))))))</x:f>
      </x:c>
      <x:c r="W185" s="123" t="n">
        <x:f>IF(AND(B185="Ja",G185="qualified_lead",D185&lt;&gt;""),IF(COUNTIFS($A$7:A185,A185,$B$7:B185,"Ja",$D$7:D185,D185,$G$7:G185,"qualified_lead")=1,1,0),0)</x:f>
        <x:v>0</x:v>
      </x:c>
      <x:c r="X185" s="123" t="n">
        <x:f>IF(AND(B185="Ja",G185="customer_won",E185&lt;&gt;""),IF(COUNTIFS($A$7:A185,A185,$B$7:B185,"Ja",$E$7:E185,E185,$G$7:G185,"customer_won")=1,1,0),0)</x:f>
        <x:v>0</x:v>
      </x:c>
      <x:c r="Y185" s="133" t="str">
        <x:f>IF(D185="","",IF(COUNTIFS('KONTAKTE'!$A$7:$A$306,A185,'KONTAKTE'!$B$7:$B$306,D185)&lt;&gt;1,"",IFERROR(INDEX('KONTAKTE'!$F$7:$F$306,SUMIFS('KONTAKTE'!$AF$7:$AF$306,'KONTAKTE'!$A$7:$A$306,A185,'KONTAKTE'!$B$7:$B$306,D185)),"")))</x:f>
      </x:c>
    </x:row>
    <x:row r="186" ht="22.5" customHeight="1">
      <x:c r="A186" s="61" t="str">
        <x:v>Eigene Daten</x:v>
      </x:c>
      <x:c r="B186" s="61" t="str">
        <x:v>Ja</x:v>
      </x:c>
      <x:c r="C186" s="58"/>
      <x:c r="D186" s="58"/>
      <x:c r="E186" s="58"/>
      <x:c r="F186" s="125"/>
      <x:c r="G186" s="58"/>
      <x:c r="H186" s="58"/>
      <x:c r="I186" s="58"/>
      <x:c r="J186" s="129"/>
      <x:c r="K186" s="58"/>
      <x:c r="L186" s="58"/>
      <x:c r="M186" s="58"/>
      <x:c r="N186" s="58"/>
      <x:c r="O186" s="58"/>
      <x:c r="P186" s="58"/>
      <x:c r="Q186" s="58"/>
      <x:c r="R186" s="127" t="str">
        <x:f>IF(D186="","",IF(COUNTIFS('KONTAKTE'!$A$7:$A$306,A186,'KONTAKTE'!$B$7:$B$306,D186)&lt;&gt;1,"",IFERROR(INDEX('KONTAKTE'!$AD$7:$AD$306,SUMIFS('KONTAKTE'!$AF$7:$AF$306,'KONTAKTE'!$A$7:$A$306,A186,'KONTAKTE'!$B$7:$B$306,D186)),"")))</x:f>
      </x:c>
      <x:c r="S186" s="123" t="str">
        <x:f>IF(D186="","",IF(COUNTIFS('KONTAKTE'!$A$7:$A$306,A186,'KONTAKTE'!$B$7:$B$306,D186)&lt;&gt;1,"",IFERROR(INDEX('KONTAKTE'!$Z$7:$Z$306,SUMIFS('KONTAKTE'!$AF$7:$AF$306,'KONTAKTE'!$A$7:$A$306,A186,'KONTAKTE'!$B$7:$B$306,D186)),"")))</x:f>
      </x:c>
      <x:c r="T186" s="123" t="str">
        <x:f>IF(D186="","",IF(COUNTIFS('KONTAKTE'!$A$7:$A$306,A186,'KONTAKTE'!$B$7:$B$306,D186)&lt;&gt;1,"",IFERROR(INDEX('KONTAKTE'!$AA$7:$AA$306,SUMIFS('KONTAKTE'!$AF$7:$AF$306,'KONTAKTE'!$A$7:$A$306,A186,'KONTAKTE'!$B$7:$B$306,D186)),"")))</x:f>
      </x:c>
      <x:c r="U186" s="131" t="str">
        <x:f>IF(OR(D186="",F186="",Y186=""),"",IFERROR(INT(F186-Y186),""))</x:f>
      </x:c>
      <x:c r="V186" s="123" t="str">
        <x:f>IF(C186="","",IF(COUNTIFS('KONTAKTE'!$A$7:$A$306,A186,'KONTAKTE'!$B$7:$B$306,D186)=0,"Lead-ID fehlt",IF(COUNTIFS('KONTAKTE'!$A$7:$A$306,A186,'KONTAKTE'!$B$7:$B$306,D186)&gt;1,"Lead-ID doppelt",IF(AND(G186="customer_won",E186=""),"Deal-ID fehlt",IF(AND(B186="Ja",G186="qualified_lead",D186&lt;&gt;"",COUNTIFS($A$7:$A$406,A186,$B$7:$B$406,"Ja",$D$7:$D$406,D186,$G$7:$G$406,"qualified_lead")&gt;1),"Duplikat prüfen",IF(AND(B186="Ja",G186="customer_won",E186&lt;&gt;"",COUNTIFS($A$7:$A$406,A186,$B$7:$B$406,"Ja",$E$7:$E$406,E186,$G$7:$G$406,"customer_won")&gt;1),"Duplikat prüfen",IF(U186&lt;0,"Datum prüfen",IF(AND(OR(G186="customer_won",G186="revenue_recorded"),OR(J186="",K186="Nicht zutreffend")),"Wert prüfen",IF(AND(G186="customer_lost",COUNTIFS($A$7:$A$406,A186,$D$7:$D$406,D186,$G$7:$G$406,"qualified_lead",$F$7:$F$406,"&lt;="&amp;F186,$B$7:$B$406,"Ja")=0),"Qualifikation fehlt","Bereit")))))))))</x:f>
      </x:c>
      <x:c r="W186" s="123" t="n">
        <x:f>IF(AND(B186="Ja",G186="qualified_lead",D186&lt;&gt;""),IF(COUNTIFS($A$7:A186,A186,$B$7:B186,"Ja",$D$7:D186,D186,$G$7:G186,"qualified_lead")=1,1,0),0)</x:f>
        <x:v>0</x:v>
      </x:c>
      <x:c r="X186" s="123" t="n">
        <x:f>IF(AND(B186="Ja",G186="customer_won",E186&lt;&gt;""),IF(COUNTIFS($A$7:A186,A186,$B$7:B186,"Ja",$E$7:E186,E186,$G$7:G186,"customer_won")=1,1,0),0)</x:f>
        <x:v>0</x:v>
      </x:c>
      <x:c r="Y186" s="133" t="str">
        <x:f>IF(D186="","",IF(COUNTIFS('KONTAKTE'!$A$7:$A$306,A186,'KONTAKTE'!$B$7:$B$306,D186)&lt;&gt;1,"",IFERROR(INDEX('KONTAKTE'!$F$7:$F$306,SUMIFS('KONTAKTE'!$AF$7:$AF$306,'KONTAKTE'!$A$7:$A$306,A186,'KONTAKTE'!$B$7:$B$306,D186)),"")))</x:f>
      </x:c>
    </x:row>
    <x:row r="187" ht="22.5" customHeight="1">
      <x:c r="A187" s="61" t="str">
        <x:v>Eigene Daten</x:v>
      </x:c>
      <x:c r="B187" s="61" t="str">
        <x:v>Ja</x:v>
      </x:c>
      <x:c r="C187" s="58"/>
      <x:c r="D187" s="58"/>
      <x:c r="E187" s="58"/>
      <x:c r="F187" s="125"/>
      <x:c r="G187" s="58"/>
      <x:c r="H187" s="58"/>
      <x:c r="I187" s="58"/>
      <x:c r="J187" s="129"/>
      <x:c r="K187" s="58"/>
      <x:c r="L187" s="58"/>
      <x:c r="M187" s="58"/>
      <x:c r="N187" s="58"/>
      <x:c r="O187" s="58"/>
      <x:c r="P187" s="58"/>
      <x:c r="Q187" s="58"/>
      <x:c r="R187" s="127" t="str">
        <x:f>IF(D187="","",IF(COUNTIFS('KONTAKTE'!$A$7:$A$306,A187,'KONTAKTE'!$B$7:$B$306,D187)&lt;&gt;1,"",IFERROR(INDEX('KONTAKTE'!$AD$7:$AD$306,SUMIFS('KONTAKTE'!$AF$7:$AF$306,'KONTAKTE'!$A$7:$A$306,A187,'KONTAKTE'!$B$7:$B$306,D187)),"")))</x:f>
      </x:c>
      <x:c r="S187" s="123" t="str">
        <x:f>IF(D187="","",IF(COUNTIFS('KONTAKTE'!$A$7:$A$306,A187,'KONTAKTE'!$B$7:$B$306,D187)&lt;&gt;1,"",IFERROR(INDEX('KONTAKTE'!$Z$7:$Z$306,SUMIFS('KONTAKTE'!$AF$7:$AF$306,'KONTAKTE'!$A$7:$A$306,A187,'KONTAKTE'!$B$7:$B$306,D187)),"")))</x:f>
      </x:c>
      <x:c r="T187" s="123" t="str">
        <x:f>IF(D187="","",IF(COUNTIFS('KONTAKTE'!$A$7:$A$306,A187,'KONTAKTE'!$B$7:$B$306,D187)&lt;&gt;1,"",IFERROR(INDEX('KONTAKTE'!$AA$7:$AA$306,SUMIFS('KONTAKTE'!$AF$7:$AF$306,'KONTAKTE'!$A$7:$A$306,A187,'KONTAKTE'!$B$7:$B$306,D187)),"")))</x:f>
      </x:c>
      <x:c r="U187" s="131" t="str">
        <x:f>IF(OR(D187="",F187="",Y187=""),"",IFERROR(INT(F187-Y187),""))</x:f>
      </x:c>
      <x:c r="V187" s="123" t="str">
        <x:f>IF(C187="","",IF(COUNTIFS('KONTAKTE'!$A$7:$A$306,A187,'KONTAKTE'!$B$7:$B$306,D187)=0,"Lead-ID fehlt",IF(COUNTIFS('KONTAKTE'!$A$7:$A$306,A187,'KONTAKTE'!$B$7:$B$306,D187)&gt;1,"Lead-ID doppelt",IF(AND(G187="customer_won",E187=""),"Deal-ID fehlt",IF(AND(B187="Ja",G187="qualified_lead",D187&lt;&gt;"",COUNTIFS($A$7:$A$406,A187,$B$7:$B$406,"Ja",$D$7:$D$406,D187,$G$7:$G$406,"qualified_lead")&gt;1),"Duplikat prüfen",IF(AND(B187="Ja",G187="customer_won",E187&lt;&gt;"",COUNTIFS($A$7:$A$406,A187,$B$7:$B$406,"Ja",$E$7:$E$406,E187,$G$7:$G$406,"customer_won")&gt;1),"Duplikat prüfen",IF(U187&lt;0,"Datum prüfen",IF(AND(OR(G187="customer_won",G187="revenue_recorded"),OR(J187="",K187="Nicht zutreffend")),"Wert prüfen",IF(AND(G187="customer_lost",COUNTIFS($A$7:$A$406,A187,$D$7:$D$406,D187,$G$7:$G$406,"qualified_lead",$F$7:$F$406,"&lt;="&amp;F187,$B$7:$B$406,"Ja")=0),"Qualifikation fehlt","Bereit")))))))))</x:f>
      </x:c>
      <x:c r="W187" s="123" t="n">
        <x:f>IF(AND(B187="Ja",G187="qualified_lead",D187&lt;&gt;""),IF(COUNTIFS($A$7:A187,A187,$B$7:B187,"Ja",$D$7:D187,D187,$G$7:G187,"qualified_lead")=1,1,0),0)</x:f>
        <x:v>0</x:v>
      </x:c>
      <x:c r="X187" s="123" t="n">
        <x:f>IF(AND(B187="Ja",G187="customer_won",E187&lt;&gt;""),IF(COUNTIFS($A$7:A187,A187,$B$7:B187,"Ja",$E$7:E187,E187,$G$7:G187,"customer_won")=1,1,0),0)</x:f>
        <x:v>0</x:v>
      </x:c>
      <x:c r="Y187" s="133" t="str">
        <x:f>IF(D187="","",IF(COUNTIFS('KONTAKTE'!$A$7:$A$306,A187,'KONTAKTE'!$B$7:$B$306,D187)&lt;&gt;1,"",IFERROR(INDEX('KONTAKTE'!$F$7:$F$306,SUMIFS('KONTAKTE'!$AF$7:$AF$306,'KONTAKTE'!$A$7:$A$306,A187,'KONTAKTE'!$B$7:$B$306,D187)),"")))</x:f>
      </x:c>
    </x:row>
    <x:row r="188" ht="22.5" customHeight="1">
      <x:c r="A188" s="61" t="str">
        <x:v>Eigene Daten</x:v>
      </x:c>
      <x:c r="B188" s="61" t="str">
        <x:v>Ja</x:v>
      </x:c>
      <x:c r="C188" s="58"/>
      <x:c r="D188" s="58"/>
      <x:c r="E188" s="58"/>
      <x:c r="F188" s="125"/>
      <x:c r="G188" s="58"/>
      <x:c r="H188" s="58"/>
      <x:c r="I188" s="58"/>
      <x:c r="J188" s="129"/>
      <x:c r="K188" s="58"/>
      <x:c r="L188" s="58"/>
      <x:c r="M188" s="58"/>
      <x:c r="N188" s="58"/>
      <x:c r="O188" s="58"/>
      <x:c r="P188" s="58"/>
      <x:c r="Q188" s="58"/>
      <x:c r="R188" s="127" t="str">
        <x:f>IF(D188="","",IF(COUNTIFS('KONTAKTE'!$A$7:$A$306,A188,'KONTAKTE'!$B$7:$B$306,D188)&lt;&gt;1,"",IFERROR(INDEX('KONTAKTE'!$AD$7:$AD$306,SUMIFS('KONTAKTE'!$AF$7:$AF$306,'KONTAKTE'!$A$7:$A$306,A188,'KONTAKTE'!$B$7:$B$306,D188)),"")))</x:f>
      </x:c>
      <x:c r="S188" s="123" t="str">
        <x:f>IF(D188="","",IF(COUNTIFS('KONTAKTE'!$A$7:$A$306,A188,'KONTAKTE'!$B$7:$B$306,D188)&lt;&gt;1,"",IFERROR(INDEX('KONTAKTE'!$Z$7:$Z$306,SUMIFS('KONTAKTE'!$AF$7:$AF$306,'KONTAKTE'!$A$7:$A$306,A188,'KONTAKTE'!$B$7:$B$306,D188)),"")))</x:f>
      </x:c>
      <x:c r="T188" s="123" t="str">
        <x:f>IF(D188="","",IF(COUNTIFS('KONTAKTE'!$A$7:$A$306,A188,'KONTAKTE'!$B$7:$B$306,D188)&lt;&gt;1,"",IFERROR(INDEX('KONTAKTE'!$AA$7:$AA$306,SUMIFS('KONTAKTE'!$AF$7:$AF$306,'KONTAKTE'!$A$7:$A$306,A188,'KONTAKTE'!$B$7:$B$306,D188)),"")))</x:f>
      </x:c>
      <x:c r="U188" s="131" t="str">
        <x:f>IF(OR(D188="",F188="",Y188=""),"",IFERROR(INT(F188-Y188),""))</x:f>
      </x:c>
      <x:c r="V188" s="123" t="str">
        <x:f>IF(C188="","",IF(COUNTIFS('KONTAKTE'!$A$7:$A$306,A188,'KONTAKTE'!$B$7:$B$306,D188)=0,"Lead-ID fehlt",IF(COUNTIFS('KONTAKTE'!$A$7:$A$306,A188,'KONTAKTE'!$B$7:$B$306,D188)&gt;1,"Lead-ID doppelt",IF(AND(G188="customer_won",E188=""),"Deal-ID fehlt",IF(AND(B188="Ja",G188="qualified_lead",D188&lt;&gt;"",COUNTIFS($A$7:$A$406,A188,$B$7:$B$406,"Ja",$D$7:$D$406,D188,$G$7:$G$406,"qualified_lead")&gt;1),"Duplikat prüfen",IF(AND(B188="Ja",G188="customer_won",E188&lt;&gt;"",COUNTIFS($A$7:$A$406,A188,$B$7:$B$406,"Ja",$E$7:$E$406,E188,$G$7:$G$406,"customer_won")&gt;1),"Duplikat prüfen",IF(U188&lt;0,"Datum prüfen",IF(AND(OR(G188="customer_won",G188="revenue_recorded"),OR(J188="",K188="Nicht zutreffend")),"Wert prüfen",IF(AND(G188="customer_lost",COUNTIFS($A$7:$A$406,A188,$D$7:$D$406,D188,$G$7:$G$406,"qualified_lead",$F$7:$F$406,"&lt;="&amp;F188,$B$7:$B$406,"Ja")=0),"Qualifikation fehlt","Bereit")))))))))</x:f>
      </x:c>
      <x:c r="W188" s="123" t="n">
        <x:f>IF(AND(B188="Ja",G188="qualified_lead",D188&lt;&gt;""),IF(COUNTIFS($A$7:A188,A188,$B$7:B188,"Ja",$D$7:D188,D188,$G$7:G188,"qualified_lead")=1,1,0),0)</x:f>
        <x:v>0</x:v>
      </x:c>
      <x:c r="X188" s="123" t="n">
        <x:f>IF(AND(B188="Ja",G188="customer_won",E188&lt;&gt;""),IF(COUNTIFS($A$7:A188,A188,$B$7:B188,"Ja",$E$7:E188,E188,$G$7:G188,"customer_won")=1,1,0),0)</x:f>
        <x:v>0</x:v>
      </x:c>
      <x:c r="Y188" s="133" t="str">
        <x:f>IF(D188="","",IF(COUNTIFS('KONTAKTE'!$A$7:$A$306,A188,'KONTAKTE'!$B$7:$B$306,D188)&lt;&gt;1,"",IFERROR(INDEX('KONTAKTE'!$F$7:$F$306,SUMIFS('KONTAKTE'!$AF$7:$AF$306,'KONTAKTE'!$A$7:$A$306,A188,'KONTAKTE'!$B$7:$B$306,D188)),"")))</x:f>
      </x:c>
    </x:row>
    <x:row r="189" ht="22.5" customHeight="1">
      <x:c r="A189" s="61" t="str">
        <x:v>Eigene Daten</x:v>
      </x:c>
      <x:c r="B189" s="61" t="str">
        <x:v>Ja</x:v>
      </x:c>
      <x:c r="C189" s="58"/>
      <x:c r="D189" s="58"/>
      <x:c r="E189" s="58"/>
      <x:c r="F189" s="125"/>
      <x:c r="G189" s="58"/>
      <x:c r="H189" s="58"/>
      <x:c r="I189" s="58"/>
      <x:c r="J189" s="129"/>
      <x:c r="K189" s="58"/>
      <x:c r="L189" s="58"/>
      <x:c r="M189" s="58"/>
      <x:c r="N189" s="58"/>
      <x:c r="O189" s="58"/>
      <x:c r="P189" s="58"/>
      <x:c r="Q189" s="58"/>
      <x:c r="R189" s="127" t="str">
        <x:f>IF(D189="","",IF(COUNTIFS('KONTAKTE'!$A$7:$A$306,A189,'KONTAKTE'!$B$7:$B$306,D189)&lt;&gt;1,"",IFERROR(INDEX('KONTAKTE'!$AD$7:$AD$306,SUMIFS('KONTAKTE'!$AF$7:$AF$306,'KONTAKTE'!$A$7:$A$306,A189,'KONTAKTE'!$B$7:$B$306,D189)),"")))</x:f>
      </x:c>
      <x:c r="S189" s="123" t="str">
        <x:f>IF(D189="","",IF(COUNTIFS('KONTAKTE'!$A$7:$A$306,A189,'KONTAKTE'!$B$7:$B$306,D189)&lt;&gt;1,"",IFERROR(INDEX('KONTAKTE'!$Z$7:$Z$306,SUMIFS('KONTAKTE'!$AF$7:$AF$306,'KONTAKTE'!$A$7:$A$306,A189,'KONTAKTE'!$B$7:$B$306,D189)),"")))</x:f>
      </x:c>
      <x:c r="T189" s="123" t="str">
        <x:f>IF(D189="","",IF(COUNTIFS('KONTAKTE'!$A$7:$A$306,A189,'KONTAKTE'!$B$7:$B$306,D189)&lt;&gt;1,"",IFERROR(INDEX('KONTAKTE'!$AA$7:$AA$306,SUMIFS('KONTAKTE'!$AF$7:$AF$306,'KONTAKTE'!$A$7:$A$306,A189,'KONTAKTE'!$B$7:$B$306,D189)),"")))</x:f>
      </x:c>
      <x:c r="U189" s="131" t="str">
        <x:f>IF(OR(D189="",F189="",Y189=""),"",IFERROR(INT(F189-Y189),""))</x:f>
      </x:c>
      <x:c r="V189" s="123" t="str">
        <x:f>IF(C189="","",IF(COUNTIFS('KONTAKTE'!$A$7:$A$306,A189,'KONTAKTE'!$B$7:$B$306,D189)=0,"Lead-ID fehlt",IF(COUNTIFS('KONTAKTE'!$A$7:$A$306,A189,'KONTAKTE'!$B$7:$B$306,D189)&gt;1,"Lead-ID doppelt",IF(AND(G189="customer_won",E189=""),"Deal-ID fehlt",IF(AND(B189="Ja",G189="qualified_lead",D189&lt;&gt;"",COUNTIFS($A$7:$A$406,A189,$B$7:$B$406,"Ja",$D$7:$D$406,D189,$G$7:$G$406,"qualified_lead")&gt;1),"Duplikat prüfen",IF(AND(B189="Ja",G189="customer_won",E189&lt;&gt;"",COUNTIFS($A$7:$A$406,A189,$B$7:$B$406,"Ja",$E$7:$E$406,E189,$G$7:$G$406,"customer_won")&gt;1),"Duplikat prüfen",IF(U189&lt;0,"Datum prüfen",IF(AND(OR(G189="customer_won",G189="revenue_recorded"),OR(J189="",K189="Nicht zutreffend")),"Wert prüfen",IF(AND(G189="customer_lost",COUNTIFS($A$7:$A$406,A189,$D$7:$D$406,D189,$G$7:$G$406,"qualified_lead",$F$7:$F$406,"&lt;="&amp;F189,$B$7:$B$406,"Ja")=0),"Qualifikation fehlt","Bereit")))))))))</x:f>
      </x:c>
      <x:c r="W189" s="123" t="n">
        <x:f>IF(AND(B189="Ja",G189="qualified_lead",D189&lt;&gt;""),IF(COUNTIFS($A$7:A189,A189,$B$7:B189,"Ja",$D$7:D189,D189,$G$7:G189,"qualified_lead")=1,1,0),0)</x:f>
        <x:v>0</x:v>
      </x:c>
      <x:c r="X189" s="123" t="n">
        <x:f>IF(AND(B189="Ja",G189="customer_won",E189&lt;&gt;""),IF(COUNTIFS($A$7:A189,A189,$B$7:B189,"Ja",$E$7:E189,E189,$G$7:G189,"customer_won")=1,1,0),0)</x:f>
        <x:v>0</x:v>
      </x:c>
      <x:c r="Y189" s="133" t="str">
        <x:f>IF(D189="","",IF(COUNTIFS('KONTAKTE'!$A$7:$A$306,A189,'KONTAKTE'!$B$7:$B$306,D189)&lt;&gt;1,"",IFERROR(INDEX('KONTAKTE'!$F$7:$F$306,SUMIFS('KONTAKTE'!$AF$7:$AF$306,'KONTAKTE'!$A$7:$A$306,A189,'KONTAKTE'!$B$7:$B$306,D189)),"")))</x:f>
      </x:c>
    </x:row>
    <x:row r="190" ht="22.5" customHeight="1">
      <x:c r="A190" s="61" t="str">
        <x:v>Eigene Daten</x:v>
      </x:c>
      <x:c r="B190" s="61" t="str">
        <x:v>Ja</x:v>
      </x:c>
      <x:c r="C190" s="58"/>
      <x:c r="D190" s="58"/>
      <x:c r="E190" s="58"/>
      <x:c r="F190" s="125"/>
      <x:c r="G190" s="58"/>
      <x:c r="H190" s="58"/>
      <x:c r="I190" s="58"/>
      <x:c r="J190" s="129"/>
      <x:c r="K190" s="58"/>
      <x:c r="L190" s="58"/>
      <x:c r="M190" s="58"/>
      <x:c r="N190" s="58"/>
      <x:c r="O190" s="58"/>
      <x:c r="P190" s="58"/>
      <x:c r="Q190" s="58"/>
      <x:c r="R190" s="127" t="str">
        <x:f>IF(D190="","",IF(COUNTIFS('KONTAKTE'!$A$7:$A$306,A190,'KONTAKTE'!$B$7:$B$306,D190)&lt;&gt;1,"",IFERROR(INDEX('KONTAKTE'!$AD$7:$AD$306,SUMIFS('KONTAKTE'!$AF$7:$AF$306,'KONTAKTE'!$A$7:$A$306,A190,'KONTAKTE'!$B$7:$B$306,D190)),"")))</x:f>
      </x:c>
      <x:c r="S190" s="123" t="str">
        <x:f>IF(D190="","",IF(COUNTIFS('KONTAKTE'!$A$7:$A$306,A190,'KONTAKTE'!$B$7:$B$306,D190)&lt;&gt;1,"",IFERROR(INDEX('KONTAKTE'!$Z$7:$Z$306,SUMIFS('KONTAKTE'!$AF$7:$AF$306,'KONTAKTE'!$A$7:$A$306,A190,'KONTAKTE'!$B$7:$B$306,D190)),"")))</x:f>
      </x:c>
      <x:c r="T190" s="123" t="str">
        <x:f>IF(D190="","",IF(COUNTIFS('KONTAKTE'!$A$7:$A$306,A190,'KONTAKTE'!$B$7:$B$306,D190)&lt;&gt;1,"",IFERROR(INDEX('KONTAKTE'!$AA$7:$AA$306,SUMIFS('KONTAKTE'!$AF$7:$AF$306,'KONTAKTE'!$A$7:$A$306,A190,'KONTAKTE'!$B$7:$B$306,D190)),"")))</x:f>
      </x:c>
      <x:c r="U190" s="131" t="str">
        <x:f>IF(OR(D190="",F190="",Y190=""),"",IFERROR(INT(F190-Y190),""))</x:f>
      </x:c>
      <x:c r="V190" s="123" t="str">
        <x:f>IF(C190="","",IF(COUNTIFS('KONTAKTE'!$A$7:$A$306,A190,'KONTAKTE'!$B$7:$B$306,D190)=0,"Lead-ID fehlt",IF(COUNTIFS('KONTAKTE'!$A$7:$A$306,A190,'KONTAKTE'!$B$7:$B$306,D190)&gt;1,"Lead-ID doppelt",IF(AND(G190="customer_won",E190=""),"Deal-ID fehlt",IF(AND(B190="Ja",G190="qualified_lead",D190&lt;&gt;"",COUNTIFS($A$7:$A$406,A190,$B$7:$B$406,"Ja",$D$7:$D$406,D190,$G$7:$G$406,"qualified_lead")&gt;1),"Duplikat prüfen",IF(AND(B190="Ja",G190="customer_won",E190&lt;&gt;"",COUNTIFS($A$7:$A$406,A190,$B$7:$B$406,"Ja",$E$7:$E$406,E190,$G$7:$G$406,"customer_won")&gt;1),"Duplikat prüfen",IF(U190&lt;0,"Datum prüfen",IF(AND(OR(G190="customer_won",G190="revenue_recorded"),OR(J190="",K190="Nicht zutreffend")),"Wert prüfen",IF(AND(G190="customer_lost",COUNTIFS($A$7:$A$406,A190,$D$7:$D$406,D190,$G$7:$G$406,"qualified_lead",$F$7:$F$406,"&lt;="&amp;F190,$B$7:$B$406,"Ja")=0),"Qualifikation fehlt","Bereit")))))))))</x:f>
      </x:c>
      <x:c r="W190" s="123" t="n">
        <x:f>IF(AND(B190="Ja",G190="qualified_lead",D190&lt;&gt;""),IF(COUNTIFS($A$7:A190,A190,$B$7:B190,"Ja",$D$7:D190,D190,$G$7:G190,"qualified_lead")=1,1,0),0)</x:f>
        <x:v>0</x:v>
      </x:c>
      <x:c r="X190" s="123" t="n">
        <x:f>IF(AND(B190="Ja",G190="customer_won",E190&lt;&gt;""),IF(COUNTIFS($A$7:A190,A190,$B$7:B190,"Ja",$E$7:E190,E190,$G$7:G190,"customer_won")=1,1,0),0)</x:f>
        <x:v>0</x:v>
      </x:c>
      <x:c r="Y190" s="133" t="str">
        <x:f>IF(D190="","",IF(COUNTIFS('KONTAKTE'!$A$7:$A$306,A190,'KONTAKTE'!$B$7:$B$306,D190)&lt;&gt;1,"",IFERROR(INDEX('KONTAKTE'!$F$7:$F$306,SUMIFS('KONTAKTE'!$AF$7:$AF$306,'KONTAKTE'!$A$7:$A$306,A190,'KONTAKTE'!$B$7:$B$306,D190)),"")))</x:f>
      </x:c>
    </x:row>
    <x:row r="191" ht="22.5" customHeight="1">
      <x:c r="A191" s="61" t="str">
        <x:v>Eigene Daten</x:v>
      </x:c>
      <x:c r="B191" s="61" t="str">
        <x:v>Ja</x:v>
      </x:c>
      <x:c r="C191" s="58"/>
      <x:c r="D191" s="58"/>
      <x:c r="E191" s="58"/>
      <x:c r="F191" s="125"/>
      <x:c r="G191" s="58"/>
      <x:c r="H191" s="58"/>
      <x:c r="I191" s="58"/>
      <x:c r="J191" s="129"/>
      <x:c r="K191" s="58"/>
      <x:c r="L191" s="58"/>
      <x:c r="M191" s="58"/>
      <x:c r="N191" s="58"/>
      <x:c r="O191" s="58"/>
      <x:c r="P191" s="58"/>
      <x:c r="Q191" s="58"/>
      <x:c r="R191" s="127" t="str">
        <x:f>IF(D191="","",IF(COUNTIFS('KONTAKTE'!$A$7:$A$306,A191,'KONTAKTE'!$B$7:$B$306,D191)&lt;&gt;1,"",IFERROR(INDEX('KONTAKTE'!$AD$7:$AD$306,SUMIFS('KONTAKTE'!$AF$7:$AF$306,'KONTAKTE'!$A$7:$A$306,A191,'KONTAKTE'!$B$7:$B$306,D191)),"")))</x:f>
      </x:c>
      <x:c r="S191" s="123" t="str">
        <x:f>IF(D191="","",IF(COUNTIFS('KONTAKTE'!$A$7:$A$306,A191,'KONTAKTE'!$B$7:$B$306,D191)&lt;&gt;1,"",IFERROR(INDEX('KONTAKTE'!$Z$7:$Z$306,SUMIFS('KONTAKTE'!$AF$7:$AF$306,'KONTAKTE'!$A$7:$A$306,A191,'KONTAKTE'!$B$7:$B$306,D191)),"")))</x:f>
      </x:c>
      <x:c r="T191" s="123" t="str">
        <x:f>IF(D191="","",IF(COUNTIFS('KONTAKTE'!$A$7:$A$306,A191,'KONTAKTE'!$B$7:$B$306,D191)&lt;&gt;1,"",IFERROR(INDEX('KONTAKTE'!$AA$7:$AA$306,SUMIFS('KONTAKTE'!$AF$7:$AF$306,'KONTAKTE'!$A$7:$A$306,A191,'KONTAKTE'!$B$7:$B$306,D191)),"")))</x:f>
      </x:c>
      <x:c r="U191" s="131" t="str">
        <x:f>IF(OR(D191="",F191="",Y191=""),"",IFERROR(INT(F191-Y191),""))</x:f>
      </x:c>
      <x:c r="V191" s="123" t="str">
        <x:f>IF(C191="","",IF(COUNTIFS('KONTAKTE'!$A$7:$A$306,A191,'KONTAKTE'!$B$7:$B$306,D191)=0,"Lead-ID fehlt",IF(COUNTIFS('KONTAKTE'!$A$7:$A$306,A191,'KONTAKTE'!$B$7:$B$306,D191)&gt;1,"Lead-ID doppelt",IF(AND(G191="customer_won",E191=""),"Deal-ID fehlt",IF(AND(B191="Ja",G191="qualified_lead",D191&lt;&gt;"",COUNTIFS($A$7:$A$406,A191,$B$7:$B$406,"Ja",$D$7:$D$406,D191,$G$7:$G$406,"qualified_lead")&gt;1),"Duplikat prüfen",IF(AND(B191="Ja",G191="customer_won",E191&lt;&gt;"",COUNTIFS($A$7:$A$406,A191,$B$7:$B$406,"Ja",$E$7:$E$406,E191,$G$7:$G$406,"customer_won")&gt;1),"Duplikat prüfen",IF(U191&lt;0,"Datum prüfen",IF(AND(OR(G191="customer_won",G191="revenue_recorded"),OR(J191="",K191="Nicht zutreffend")),"Wert prüfen",IF(AND(G191="customer_lost",COUNTIFS($A$7:$A$406,A191,$D$7:$D$406,D191,$G$7:$G$406,"qualified_lead",$F$7:$F$406,"&lt;="&amp;F191,$B$7:$B$406,"Ja")=0),"Qualifikation fehlt","Bereit")))))))))</x:f>
      </x:c>
      <x:c r="W191" s="123" t="n">
        <x:f>IF(AND(B191="Ja",G191="qualified_lead",D191&lt;&gt;""),IF(COUNTIFS($A$7:A191,A191,$B$7:B191,"Ja",$D$7:D191,D191,$G$7:G191,"qualified_lead")=1,1,0),0)</x:f>
        <x:v>0</x:v>
      </x:c>
      <x:c r="X191" s="123" t="n">
        <x:f>IF(AND(B191="Ja",G191="customer_won",E191&lt;&gt;""),IF(COUNTIFS($A$7:A191,A191,$B$7:B191,"Ja",$E$7:E191,E191,$G$7:G191,"customer_won")=1,1,0),0)</x:f>
        <x:v>0</x:v>
      </x:c>
      <x:c r="Y191" s="133" t="str">
        <x:f>IF(D191="","",IF(COUNTIFS('KONTAKTE'!$A$7:$A$306,A191,'KONTAKTE'!$B$7:$B$306,D191)&lt;&gt;1,"",IFERROR(INDEX('KONTAKTE'!$F$7:$F$306,SUMIFS('KONTAKTE'!$AF$7:$AF$306,'KONTAKTE'!$A$7:$A$306,A191,'KONTAKTE'!$B$7:$B$306,D191)),"")))</x:f>
      </x:c>
    </x:row>
    <x:row r="192" ht="22.5" customHeight="1">
      <x:c r="A192" s="61" t="str">
        <x:v>Eigene Daten</x:v>
      </x:c>
      <x:c r="B192" s="61" t="str">
        <x:v>Ja</x:v>
      </x:c>
      <x:c r="C192" s="58"/>
      <x:c r="D192" s="58"/>
      <x:c r="E192" s="58"/>
      <x:c r="F192" s="125"/>
      <x:c r="G192" s="58"/>
      <x:c r="H192" s="58"/>
      <x:c r="I192" s="58"/>
      <x:c r="J192" s="129"/>
      <x:c r="K192" s="58"/>
      <x:c r="L192" s="58"/>
      <x:c r="M192" s="58"/>
      <x:c r="N192" s="58"/>
      <x:c r="O192" s="58"/>
      <x:c r="P192" s="58"/>
      <x:c r="Q192" s="58"/>
      <x:c r="R192" s="127" t="str">
        <x:f>IF(D192="","",IF(COUNTIFS('KONTAKTE'!$A$7:$A$306,A192,'KONTAKTE'!$B$7:$B$306,D192)&lt;&gt;1,"",IFERROR(INDEX('KONTAKTE'!$AD$7:$AD$306,SUMIFS('KONTAKTE'!$AF$7:$AF$306,'KONTAKTE'!$A$7:$A$306,A192,'KONTAKTE'!$B$7:$B$306,D192)),"")))</x:f>
      </x:c>
      <x:c r="S192" s="123" t="str">
        <x:f>IF(D192="","",IF(COUNTIFS('KONTAKTE'!$A$7:$A$306,A192,'KONTAKTE'!$B$7:$B$306,D192)&lt;&gt;1,"",IFERROR(INDEX('KONTAKTE'!$Z$7:$Z$306,SUMIFS('KONTAKTE'!$AF$7:$AF$306,'KONTAKTE'!$A$7:$A$306,A192,'KONTAKTE'!$B$7:$B$306,D192)),"")))</x:f>
      </x:c>
      <x:c r="T192" s="123" t="str">
        <x:f>IF(D192="","",IF(COUNTIFS('KONTAKTE'!$A$7:$A$306,A192,'KONTAKTE'!$B$7:$B$306,D192)&lt;&gt;1,"",IFERROR(INDEX('KONTAKTE'!$AA$7:$AA$306,SUMIFS('KONTAKTE'!$AF$7:$AF$306,'KONTAKTE'!$A$7:$A$306,A192,'KONTAKTE'!$B$7:$B$306,D192)),"")))</x:f>
      </x:c>
      <x:c r="U192" s="131" t="str">
        <x:f>IF(OR(D192="",F192="",Y192=""),"",IFERROR(INT(F192-Y192),""))</x:f>
      </x:c>
      <x:c r="V192" s="123" t="str">
        <x:f>IF(C192="","",IF(COUNTIFS('KONTAKTE'!$A$7:$A$306,A192,'KONTAKTE'!$B$7:$B$306,D192)=0,"Lead-ID fehlt",IF(COUNTIFS('KONTAKTE'!$A$7:$A$306,A192,'KONTAKTE'!$B$7:$B$306,D192)&gt;1,"Lead-ID doppelt",IF(AND(G192="customer_won",E192=""),"Deal-ID fehlt",IF(AND(B192="Ja",G192="qualified_lead",D192&lt;&gt;"",COUNTIFS($A$7:$A$406,A192,$B$7:$B$406,"Ja",$D$7:$D$406,D192,$G$7:$G$406,"qualified_lead")&gt;1),"Duplikat prüfen",IF(AND(B192="Ja",G192="customer_won",E192&lt;&gt;"",COUNTIFS($A$7:$A$406,A192,$B$7:$B$406,"Ja",$E$7:$E$406,E192,$G$7:$G$406,"customer_won")&gt;1),"Duplikat prüfen",IF(U192&lt;0,"Datum prüfen",IF(AND(OR(G192="customer_won",G192="revenue_recorded"),OR(J192="",K192="Nicht zutreffend")),"Wert prüfen",IF(AND(G192="customer_lost",COUNTIFS($A$7:$A$406,A192,$D$7:$D$406,D192,$G$7:$G$406,"qualified_lead",$F$7:$F$406,"&lt;="&amp;F192,$B$7:$B$406,"Ja")=0),"Qualifikation fehlt","Bereit")))))))))</x:f>
      </x:c>
      <x:c r="W192" s="123" t="n">
        <x:f>IF(AND(B192="Ja",G192="qualified_lead",D192&lt;&gt;""),IF(COUNTIFS($A$7:A192,A192,$B$7:B192,"Ja",$D$7:D192,D192,$G$7:G192,"qualified_lead")=1,1,0),0)</x:f>
        <x:v>0</x:v>
      </x:c>
      <x:c r="X192" s="123" t="n">
        <x:f>IF(AND(B192="Ja",G192="customer_won",E192&lt;&gt;""),IF(COUNTIFS($A$7:A192,A192,$B$7:B192,"Ja",$E$7:E192,E192,$G$7:G192,"customer_won")=1,1,0),0)</x:f>
        <x:v>0</x:v>
      </x:c>
      <x:c r="Y192" s="133" t="str">
        <x:f>IF(D192="","",IF(COUNTIFS('KONTAKTE'!$A$7:$A$306,A192,'KONTAKTE'!$B$7:$B$306,D192)&lt;&gt;1,"",IFERROR(INDEX('KONTAKTE'!$F$7:$F$306,SUMIFS('KONTAKTE'!$AF$7:$AF$306,'KONTAKTE'!$A$7:$A$306,A192,'KONTAKTE'!$B$7:$B$306,D192)),"")))</x:f>
      </x:c>
    </x:row>
    <x:row r="193" ht="22.5" customHeight="1">
      <x:c r="A193" s="61" t="str">
        <x:v>Eigene Daten</x:v>
      </x:c>
      <x:c r="B193" s="61" t="str">
        <x:v>Ja</x:v>
      </x:c>
      <x:c r="C193" s="58"/>
      <x:c r="D193" s="58"/>
      <x:c r="E193" s="58"/>
      <x:c r="F193" s="125"/>
      <x:c r="G193" s="58"/>
      <x:c r="H193" s="58"/>
      <x:c r="I193" s="58"/>
      <x:c r="J193" s="129"/>
      <x:c r="K193" s="58"/>
      <x:c r="L193" s="58"/>
      <x:c r="M193" s="58"/>
      <x:c r="N193" s="58"/>
      <x:c r="O193" s="58"/>
      <x:c r="P193" s="58"/>
      <x:c r="Q193" s="58"/>
      <x:c r="R193" s="127" t="str">
        <x:f>IF(D193="","",IF(COUNTIFS('KONTAKTE'!$A$7:$A$306,A193,'KONTAKTE'!$B$7:$B$306,D193)&lt;&gt;1,"",IFERROR(INDEX('KONTAKTE'!$AD$7:$AD$306,SUMIFS('KONTAKTE'!$AF$7:$AF$306,'KONTAKTE'!$A$7:$A$306,A193,'KONTAKTE'!$B$7:$B$306,D193)),"")))</x:f>
      </x:c>
      <x:c r="S193" s="123" t="str">
        <x:f>IF(D193="","",IF(COUNTIFS('KONTAKTE'!$A$7:$A$306,A193,'KONTAKTE'!$B$7:$B$306,D193)&lt;&gt;1,"",IFERROR(INDEX('KONTAKTE'!$Z$7:$Z$306,SUMIFS('KONTAKTE'!$AF$7:$AF$306,'KONTAKTE'!$A$7:$A$306,A193,'KONTAKTE'!$B$7:$B$306,D193)),"")))</x:f>
      </x:c>
      <x:c r="T193" s="123" t="str">
        <x:f>IF(D193="","",IF(COUNTIFS('KONTAKTE'!$A$7:$A$306,A193,'KONTAKTE'!$B$7:$B$306,D193)&lt;&gt;1,"",IFERROR(INDEX('KONTAKTE'!$AA$7:$AA$306,SUMIFS('KONTAKTE'!$AF$7:$AF$306,'KONTAKTE'!$A$7:$A$306,A193,'KONTAKTE'!$B$7:$B$306,D193)),"")))</x:f>
      </x:c>
      <x:c r="U193" s="131" t="str">
        <x:f>IF(OR(D193="",F193="",Y193=""),"",IFERROR(INT(F193-Y193),""))</x:f>
      </x:c>
      <x:c r="V193" s="123" t="str">
        <x:f>IF(C193="","",IF(COUNTIFS('KONTAKTE'!$A$7:$A$306,A193,'KONTAKTE'!$B$7:$B$306,D193)=0,"Lead-ID fehlt",IF(COUNTIFS('KONTAKTE'!$A$7:$A$306,A193,'KONTAKTE'!$B$7:$B$306,D193)&gt;1,"Lead-ID doppelt",IF(AND(G193="customer_won",E193=""),"Deal-ID fehlt",IF(AND(B193="Ja",G193="qualified_lead",D193&lt;&gt;"",COUNTIFS($A$7:$A$406,A193,$B$7:$B$406,"Ja",$D$7:$D$406,D193,$G$7:$G$406,"qualified_lead")&gt;1),"Duplikat prüfen",IF(AND(B193="Ja",G193="customer_won",E193&lt;&gt;"",COUNTIFS($A$7:$A$406,A193,$B$7:$B$406,"Ja",$E$7:$E$406,E193,$G$7:$G$406,"customer_won")&gt;1),"Duplikat prüfen",IF(U193&lt;0,"Datum prüfen",IF(AND(OR(G193="customer_won",G193="revenue_recorded"),OR(J193="",K193="Nicht zutreffend")),"Wert prüfen",IF(AND(G193="customer_lost",COUNTIFS($A$7:$A$406,A193,$D$7:$D$406,D193,$G$7:$G$406,"qualified_lead",$F$7:$F$406,"&lt;="&amp;F193,$B$7:$B$406,"Ja")=0),"Qualifikation fehlt","Bereit")))))))))</x:f>
      </x:c>
      <x:c r="W193" s="123" t="n">
        <x:f>IF(AND(B193="Ja",G193="qualified_lead",D193&lt;&gt;""),IF(COUNTIFS($A$7:A193,A193,$B$7:B193,"Ja",$D$7:D193,D193,$G$7:G193,"qualified_lead")=1,1,0),0)</x:f>
        <x:v>0</x:v>
      </x:c>
      <x:c r="X193" s="123" t="n">
        <x:f>IF(AND(B193="Ja",G193="customer_won",E193&lt;&gt;""),IF(COUNTIFS($A$7:A193,A193,$B$7:B193,"Ja",$E$7:E193,E193,$G$7:G193,"customer_won")=1,1,0),0)</x:f>
        <x:v>0</x:v>
      </x:c>
      <x:c r="Y193" s="133" t="str">
        <x:f>IF(D193="","",IF(COUNTIFS('KONTAKTE'!$A$7:$A$306,A193,'KONTAKTE'!$B$7:$B$306,D193)&lt;&gt;1,"",IFERROR(INDEX('KONTAKTE'!$F$7:$F$306,SUMIFS('KONTAKTE'!$AF$7:$AF$306,'KONTAKTE'!$A$7:$A$306,A193,'KONTAKTE'!$B$7:$B$306,D193)),"")))</x:f>
      </x:c>
    </x:row>
    <x:row r="194" ht="22.5" customHeight="1">
      <x:c r="A194" s="61" t="str">
        <x:v>Eigene Daten</x:v>
      </x:c>
      <x:c r="B194" s="61" t="str">
        <x:v>Ja</x:v>
      </x:c>
      <x:c r="C194" s="58"/>
      <x:c r="D194" s="58"/>
      <x:c r="E194" s="58"/>
      <x:c r="F194" s="125"/>
      <x:c r="G194" s="58"/>
      <x:c r="H194" s="58"/>
      <x:c r="I194" s="58"/>
      <x:c r="J194" s="129"/>
      <x:c r="K194" s="58"/>
      <x:c r="L194" s="58"/>
      <x:c r="M194" s="58"/>
      <x:c r="N194" s="58"/>
      <x:c r="O194" s="58"/>
      <x:c r="P194" s="58"/>
      <x:c r="Q194" s="58"/>
      <x:c r="R194" s="127" t="str">
        <x:f>IF(D194="","",IF(COUNTIFS('KONTAKTE'!$A$7:$A$306,A194,'KONTAKTE'!$B$7:$B$306,D194)&lt;&gt;1,"",IFERROR(INDEX('KONTAKTE'!$AD$7:$AD$306,SUMIFS('KONTAKTE'!$AF$7:$AF$306,'KONTAKTE'!$A$7:$A$306,A194,'KONTAKTE'!$B$7:$B$306,D194)),"")))</x:f>
      </x:c>
      <x:c r="S194" s="123" t="str">
        <x:f>IF(D194="","",IF(COUNTIFS('KONTAKTE'!$A$7:$A$306,A194,'KONTAKTE'!$B$7:$B$306,D194)&lt;&gt;1,"",IFERROR(INDEX('KONTAKTE'!$Z$7:$Z$306,SUMIFS('KONTAKTE'!$AF$7:$AF$306,'KONTAKTE'!$A$7:$A$306,A194,'KONTAKTE'!$B$7:$B$306,D194)),"")))</x:f>
      </x:c>
      <x:c r="T194" s="123" t="str">
        <x:f>IF(D194="","",IF(COUNTIFS('KONTAKTE'!$A$7:$A$306,A194,'KONTAKTE'!$B$7:$B$306,D194)&lt;&gt;1,"",IFERROR(INDEX('KONTAKTE'!$AA$7:$AA$306,SUMIFS('KONTAKTE'!$AF$7:$AF$306,'KONTAKTE'!$A$7:$A$306,A194,'KONTAKTE'!$B$7:$B$306,D194)),"")))</x:f>
      </x:c>
      <x:c r="U194" s="131" t="str">
        <x:f>IF(OR(D194="",F194="",Y194=""),"",IFERROR(INT(F194-Y194),""))</x:f>
      </x:c>
      <x:c r="V194" s="123" t="str">
        <x:f>IF(C194="","",IF(COUNTIFS('KONTAKTE'!$A$7:$A$306,A194,'KONTAKTE'!$B$7:$B$306,D194)=0,"Lead-ID fehlt",IF(COUNTIFS('KONTAKTE'!$A$7:$A$306,A194,'KONTAKTE'!$B$7:$B$306,D194)&gt;1,"Lead-ID doppelt",IF(AND(G194="customer_won",E194=""),"Deal-ID fehlt",IF(AND(B194="Ja",G194="qualified_lead",D194&lt;&gt;"",COUNTIFS($A$7:$A$406,A194,$B$7:$B$406,"Ja",$D$7:$D$406,D194,$G$7:$G$406,"qualified_lead")&gt;1),"Duplikat prüfen",IF(AND(B194="Ja",G194="customer_won",E194&lt;&gt;"",COUNTIFS($A$7:$A$406,A194,$B$7:$B$406,"Ja",$E$7:$E$406,E194,$G$7:$G$406,"customer_won")&gt;1),"Duplikat prüfen",IF(U194&lt;0,"Datum prüfen",IF(AND(OR(G194="customer_won",G194="revenue_recorded"),OR(J194="",K194="Nicht zutreffend")),"Wert prüfen",IF(AND(G194="customer_lost",COUNTIFS($A$7:$A$406,A194,$D$7:$D$406,D194,$G$7:$G$406,"qualified_lead",$F$7:$F$406,"&lt;="&amp;F194,$B$7:$B$406,"Ja")=0),"Qualifikation fehlt","Bereit")))))))))</x:f>
      </x:c>
      <x:c r="W194" s="123" t="n">
        <x:f>IF(AND(B194="Ja",G194="qualified_lead",D194&lt;&gt;""),IF(COUNTIFS($A$7:A194,A194,$B$7:B194,"Ja",$D$7:D194,D194,$G$7:G194,"qualified_lead")=1,1,0),0)</x:f>
        <x:v>0</x:v>
      </x:c>
      <x:c r="X194" s="123" t="n">
        <x:f>IF(AND(B194="Ja",G194="customer_won",E194&lt;&gt;""),IF(COUNTIFS($A$7:A194,A194,$B$7:B194,"Ja",$E$7:E194,E194,$G$7:G194,"customer_won")=1,1,0),0)</x:f>
        <x:v>0</x:v>
      </x:c>
      <x:c r="Y194" s="133" t="str">
        <x:f>IF(D194="","",IF(COUNTIFS('KONTAKTE'!$A$7:$A$306,A194,'KONTAKTE'!$B$7:$B$306,D194)&lt;&gt;1,"",IFERROR(INDEX('KONTAKTE'!$F$7:$F$306,SUMIFS('KONTAKTE'!$AF$7:$AF$306,'KONTAKTE'!$A$7:$A$306,A194,'KONTAKTE'!$B$7:$B$306,D194)),"")))</x:f>
      </x:c>
    </x:row>
    <x:row r="195" ht="22.5" customHeight="1">
      <x:c r="A195" s="61" t="str">
        <x:v>Eigene Daten</x:v>
      </x:c>
      <x:c r="B195" s="61" t="str">
        <x:v>Ja</x:v>
      </x:c>
      <x:c r="C195" s="58"/>
      <x:c r="D195" s="58"/>
      <x:c r="E195" s="58"/>
      <x:c r="F195" s="125"/>
      <x:c r="G195" s="58"/>
      <x:c r="H195" s="58"/>
      <x:c r="I195" s="58"/>
      <x:c r="J195" s="129"/>
      <x:c r="K195" s="58"/>
      <x:c r="L195" s="58"/>
      <x:c r="M195" s="58"/>
      <x:c r="N195" s="58"/>
      <x:c r="O195" s="58"/>
      <x:c r="P195" s="58"/>
      <x:c r="Q195" s="58"/>
      <x:c r="R195" s="127" t="str">
        <x:f>IF(D195="","",IF(COUNTIFS('KONTAKTE'!$A$7:$A$306,A195,'KONTAKTE'!$B$7:$B$306,D195)&lt;&gt;1,"",IFERROR(INDEX('KONTAKTE'!$AD$7:$AD$306,SUMIFS('KONTAKTE'!$AF$7:$AF$306,'KONTAKTE'!$A$7:$A$306,A195,'KONTAKTE'!$B$7:$B$306,D195)),"")))</x:f>
      </x:c>
      <x:c r="S195" s="123" t="str">
        <x:f>IF(D195="","",IF(COUNTIFS('KONTAKTE'!$A$7:$A$306,A195,'KONTAKTE'!$B$7:$B$306,D195)&lt;&gt;1,"",IFERROR(INDEX('KONTAKTE'!$Z$7:$Z$306,SUMIFS('KONTAKTE'!$AF$7:$AF$306,'KONTAKTE'!$A$7:$A$306,A195,'KONTAKTE'!$B$7:$B$306,D195)),"")))</x:f>
      </x:c>
      <x:c r="T195" s="123" t="str">
        <x:f>IF(D195="","",IF(COUNTIFS('KONTAKTE'!$A$7:$A$306,A195,'KONTAKTE'!$B$7:$B$306,D195)&lt;&gt;1,"",IFERROR(INDEX('KONTAKTE'!$AA$7:$AA$306,SUMIFS('KONTAKTE'!$AF$7:$AF$306,'KONTAKTE'!$A$7:$A$306,A195,'KONTAKTE'!$B$7:$B$306,D195)),"")))</x:f>
      </x:c>
      <x:c r="U195" s="131" t="str">
        <x:f>IF(OR(D195="",F195="",Y195=""),"",IFERROR(INT(F195-Y195),""))</x:f>
      </x:c>
      <x:c r="V195" s="123" t="str">
        <x:f>IF(C195="","",IF(COUNTIFS('KONTAKTE'!$A$7:$A$306,A195,'KONTAKTE'!$B$7:$B$306,D195)=0,"Lead-ID fehlt",IF(COUNTIFS('KONTAKTE'!$A$7:$A$306,A195,'KONTAKTE'!$B$7:$B$306,D195)&gt;1,"Lead-ID doppelt",IF(AND(G195="customer_won",E195=""),"Deal-ID fehlt",IF(AND(B195="Ja",G195="qualified_lead",D195&lt;&gt;"",COUNTIFS($A$7:$A$406,A195,$B$7:$B$406,"Ja",$D$7:$D$406,D195,$G$7:$G$406,"qualified_lead")&gt;1),"Duplikat prüfen",IF(AND(B195="Ja",G195="customer_won",E195&lt;&gt;"",COUNTIFS($A$7:$A$406,A195,$B$7:$B$406,"Ja",$E$7:$E$406,E195,$G$7:$G$406,"customer_won")&gt;1),"Duplikat prüfen",IF(U195&lt;0,"Datum prüfen",IF(AND(OR(G195="customer_won",G195="revenue_recorded"),OR(J195="",K195="Nicht zutreffend")),"Wert prüfen",IF(AND(G195="customer_lost",COUNTIFS($A$7:$A$406,A195,$D$7:$D$406,D195,$G$7:$G$406,"qualified_lead",$F$7:$F$406,"&lt;="&amp;F195,$B$7:$B$406,"Ja")=0),"Qualifikation fehlt","Bereit")))))))))</x:f>
      </x:c>
      <x:c r="W195" s="123" t="n">
        <x:f>IF(AND(B195="Ja",G195="qualified_lead",D195&lt;&gt;""),IF(COUNTIFS($A$7:A195,A195,$B$7:B195,"Ja",$D$7:D195,D195,$G$7:G195,"qualified_lead")=1,1,0),0)</x:f>
        <x:v>0</x:v>
      </x:c>
      <x:c r="X195" s="123" t="n">
        <x:f>IF(AND(B195="Ja",G195="customer_won",E195&lt;&gt;""),IF(COUNTIFS($A$7:A195,A195,$B$7:B195,"Ja",$E$7:E195,E195,$G$7:G195,"customer_won")=1,1,0),0)</x:f>
        <x:v>0</x:v>
      </x:c>
      <x:c r="Y195" s="133" t="str">
        <x:f>IF(D195="","",IF(COUNTIFS('KONTAKTE'!$A$7:$A$306,A195,'KONTAKTE'!$B$7:$B$306,D195)&lt;&gt;1,"",IFERROR(INDEX('KONTAKTE'!$F$7:$F$306,SUMIFS('KONTAKTE'!$AF$7:$AF$306,'KONTAKTE'!$A$7:$A$306,A195,'KONTAKTE'!$B$7:$B$306,D195)),"")))</x:f>
      </x:c>
    </x:row>
    <x:row r="196" ht="22.5" customHeight="1">
      <x:c r="A196" s="61" t="str">
        <x:v>Eigene Daten</x:v>
      </x:c>
      <x:c r="B196" s="61" t="str">
        <x:v>Ja</x:v>
      </x:c>
      <x:c r="C196" s="58"/>
      <x:c r="D196" s="58"/>
      <x:c r="E196" s="58"/>
      <x:c r="F196" s="125"/>
      <x:c r="G196" s="58"/>
      <x:c r="H196" s="58"/>
      <x:c r="I196" s="58"/>
      <x:c r="J196" s="129"/>
      <x:c r="K196" s="58"/>
      <x:c r="L196" s="58"/>
      <x:c r="M196" s="58"/>
      <x:c r="N196" s="58"/>
      <x:c r="O196" s="58"/>
      <x:c r="P196" s="58"/>
      <x:c r="Q196" s="58"/>
      <x:c r="R196" s="127" t="str">
        <x:f>IF(D196="","",IF(COUNTIFS('KONTAKTE'!$A$7:$A$306,A196,'KONTAKTE'!$B$7:$B$306,D196)&lt;&gt;1,"",IFERROR(INDEX('KONTAKTE'!$AD$7:$AD$306,SUMIFS('KONTAKTE'!$AF$7:$AF$306,'KONTAKTE'!$A$7:$A$306,A196,'KONTAKTE'!$B$7:$B$306,D196)),"")))</x:f>
      </x:c>
      <x:c r="S196" s="123" t="str">
        <x:f>IF(D196="","",IF(COUNTIFS('KONTAKTE'!$A$7:$A$306,A196,'KONTAKTE'!$B$7:$B$306,D196)&lt;&gt;1,"",IFERROR(INDEX('KONTAKTE'!$Z$7:$Z$306,SUMIFS('KONTAKTE'!$AF$7:$AF$306,'KONTAKTE'!$A$7:$A$306,A196,'KONTAKTE'!$B$7:$B$306,D196)),"")))</x:f>
      </x:c>
      <x:c r="T196" s="123" t="str">
        <x:f>IF(D196="","",IF(COUNTIFS('KONTAKTE'!$A$7:$A$306,A196,'KONTAKTE'!$B$7:$B$306,D196)&lt;&gt;1,"",IFERROR(INDEX('KONTAKTE'!$AA$7:$AA$306,SUMIFS('KONTAKTE'!$AF$7:$AF$306,'KONTAKTE'!$A$7:$A$306,A196,'KONTAKTE'!$B$7:$B$306,D196)),"")))</x:f>
      </x:c>
      <x:c r="U196" s="131" t="str">
        <x:f>IF(OR(D196="",F196="",Y196=""),"",IFERROR(INT(F196-Y196),""))</x:f>
      </x:c>
      <x:c r="V196" s="123" t="str">
        <x:f>IF(C196="","",IF(COUNTIFS('KONTAKTE'!$A$7:$A$306,A196,'KONTAKTE'!$B$7:$B$306,D196)=0,"Lead-ID fehlt",IF(COUNTIFS('KONTAKTE'!$A$7:$A$306,A196,'KONTAKTE'!$B$7:$B$306,D196)&gt;1,"Lead-ID doppelt",IF(AND(G196="customer_won",E196=""),"Deal-ID fehlt",IF(AND(B196="Ja",G196="qualified_lead",D196&lt;&gt;"",COUNTIFS($A$7:$A$406,A196,$B$7:$B$406,"Ja",$D$7:$D$406,D196,$G$7:$G$406,"qualified_lead")&gt;1),"Duplikat prüfen",IF(AND(B196="Ja",G196="customer_won",E196&lt;&gt;"",COUNTIFS($A$7:$A$406,A196,$B$7:$B$406,"Ja",$E$7:$E$406,E196,$G$7:$G$406,"customer_won")&gt;1),"Duplikat prüfen",IF(U196&lt;0,"Datum prüfen",IF(AND(OR(G196="customer_won",G196="revenue_recorded"),OR(J196="",K196="Nicht zutreffend")),"Wert prüfen",IF(AND(G196="customer_lost",COUNTIFS($A$7:$A$406,A196,$D$7:$D$406,D196,$G$7:$G$406,"qualified_lead",$F$7:$F$406,"&lt;="&amp;F196,$B$7:$B$406,"Ja")=0),"Qualifikation fehlt","Bereit")))))))))</x:f>
      </x:c>
      <x:c r="W196" s="123" t="n">
        <x:f>IF(AND(B196="Ja",G196="qualified_lead",D196&lt;&gt;""),IF(COUNTIFS($A$7:A196,A196,$B$7:B196,"Ja",$D$7:D196,D196,$G$7:G196,"qualified_lead")=1,1,0),0)</x:f>
        <x:v>0</x:v>
      </x:c>
      <x:c r="X196" s="123" t="n">
        <x:f>IF(AND(B196="Ja",G196="customer_won",E196&lt;&gt;""),IF(COUNTIFS($A$7:A196,A196,$B$7:B196,"Ja",$E$7:E196,E196,$G$7:G196,"customer_won")=1,1,0),0)</x:f>
        <x:v>0</x:v>
      </x:c>
      <x:c r="Y196" s="133" t="str">
        <x:f>IF(D196="","",IF(COUNTIFS('KONTAKTE'!$A$7:$A$306,A196,'KONTAKTE'!$B$7:$B$306,D196)&lt;&gt;1,"",IFERROR(INDEX('KONTAKTE'!$F$7:$F$306,SUMIFS('KONTAKTE'!$AF$7:$AF$306,'KONTAKTE'!$A$7:$A$306,A196,'KONTAKTE'!$B$7:$B$306,D196)),"")))</x:f>
      </x:c>
    </x:row>
    <x:row r="197" ht="22.5" customHeight="1">
      <x:c r="A197" s="61" t="str">
        <x:v>Eigene Daten</x:v>
      </x:c>
      <x:c r="B197" s="61" t="str">
        <x:v>Ja</x:v>
      </x:c>
      <x:c r="C197" s="58"/>
      <x:c r="D197" s="58"/>
      <x:c r="E197" s="58"/>
      <x:c r="F197" s="125"/>
      <x:c r="G197" s="58"/>
      <x:c r="H197" s="58"/>
      <x:c r="I197" s="58"/>
      <x:c r="J197" s="129"/>
      <x:c r="K197" s="58"/>
      <x:c r="L197" s="58"/>
      <x:c r="M197" s="58"/>
      <x:c r="N197" s="58"/>
      <x:c r="O197" s="58"/>
      <x:c r="P197" s="58"/>
      <x:c r="Q197" s="58"/>
      <x:c r="R197" s="127" t="str">
        <x:f>IF(D197="","",IF(COUNTIFS('KONTAKTE'!$A$7:$A$306,A197,'KONTAKTE'!$B$7:$B$306,D197)&lt;&gt;1,"",IFERROR(INDEX('KONTAKTE'!$AD$7:$AD$306,SUMIFS('KONTAKTE'!$AF$7:$AF$306,'KONTAKTE'!$A$7:$A$306,A197,'KONTAKTE'!$B$7:$B$306,D197)),"")))</x:f>
      </x:c>
      <x:c r="S197" s="123" t="str">
        <x:f>IF(D197="","",IF(COUNTIFS('KONTAKTE'!$A$7:$A$306,A197,'KONTAKTE'!$B$7:$B$306,D197)&lt;&gt;1,"",IFERROR(INDEX('KONTAKTE'!$Z$7:$Z$306,SUMIFS('KONTAKTE'!$AF$7:$AF$306,'KONTAKTE'!$A$7:$A$306,A197,'KONTAKTE'!$B$7:$B$306,D197)),"")))</x:f>
      </x:c>
      <x:c r="T197" s="123" t="str">
        <x:f>IF(D197="","",IF(COUNTIFS('KONTAKTE'!$A$7:$A$306,A197,'KONTAKTE'!$B$7:$B$306,D197)&lt;&gt;1,"",IFERROR(INDEX('KONTAKTE'!$AA$7:$AA$306,SUMIFS('KONTAKTE'!$AF$7:$AF$306,'KONTAKTE'!$A$7:$A$306,A197,'KONTAKTE'!$B$7:$B$306,D197)),"")))</x:f>
      </x:c>
      <x:c r="U197" s="131" t="str">
        <x:f>IF(OR(D197="",F197="",Y197=""),"",IFERROR(INT(F197-Y197),""))</x:f>
      </x:c>
      <x:c r="V197" s="123" t="str">
        <x:f>IF(C197="","",IF(COUNTIFS('KONTAKTE'!$A$7:$A$306,A197,'KONTAKTE'!$B$7:$B$306,D197)=0,"Lead-ID fehlt",IF(COUNTIFS('KONTAKTE'!$A$7:$A$306,A197,'KONTAKTE'!$B$7:$B$306,D197)&gt;1,"Lead-ID doppelt",IF(AND(G197="customer_won",E197=""),"Deal-ID fehlt",IF(AND(B197="Ja",G197="qualified_lead",D197&lt;&gt;"",COUNTIFS($A$7:$A$406,A197,$B$7:$B$406,"Ja",$D$7:$D$406,D197,$G$7:$G$406,"qualified_lead")&gt;1),"Duplikat prüfen",IF(AND(B197="Ja",G197="customer_won",E197&lt;&gt;"",COUNTIFS($A$7:$A$406,A197,$B$7:$B$406,"Ja",$E$7:$E$406,E197,$G$7:$G$406,"customer_won")&gt;1),"Duplikat prüfen",IF(U197&lt;0,"Datum prüfen",IF(AND(OR(G197="customer_won",G197="revenue_recorded"),OR(J197="",K197="Nicht zutreffend")),"Wert prüfen",IF(AND(G197="customer_lost",COUNTIFS($A$7:$A$406,A197,$D$7:$D$406,D197,$G$7:$G$406,"qualified_lead",$F$7:$F$406,"&lt;="&amp;F197,$B$7:$B$406,"Ja")=0),"Qualifikation fehlt","Bereit")))))))))</x:f>
      </x:c>
      <x:c r="W197" s="123" t="n">
        <x:f>IF(AND(B197="Ja",G197="qualified_lead",D197&lt;&gt;""),IF(COUNTIFS($A$7:A197,A197,$B$7:B197,"Ja",$D$7:D197,D197,$G$7:G197,"qualified_lead")=1,1,0),0)</x:f>
        <x:v>0</x:v>
      </x:c>
      <x:c r="X197" s="123" t="n">
        <x:f>IF(AND(B197="Ja",G197="customer_won",E197&lt;&gt;""),IF(COUNTIFS($A$7:A197,A197,$B$7:B197,"Ja",$E$7:E197,E197,$G$7:G197,"customer_won")=1,1,0),0)</x:f>
        <x:v>0</x:v>
      </x:c>
      <x:c r="Y197" s="133" t="str">
        <x:f>IF(D197="","",IF(COUNTIFS('KONTAKTE'!$A$7:$A$306,A197,'KONTAKTE'!$B$7:$B$306,D197)&lt;&gt;1,"",IFERROR(INDEX('KONTAKTE'!$F$7:$F$306,SUMIFS('KONTAKTE'!$AF$7:$AF$306,'KONTAKTE'!$A$7:$A$306,A197,'KONTAKTE'!$B$7:$B$306,D197)),"")))</x:f>
      </x:c>
    </x:row>
    <x:row r="198" ht="22.5" customHeight="1">
      <x:c r="A198" s="61" t="str">
        <x:v>Eigene Daten</x:v>
      </x:c>
      <x:c r="B198" s="61" t="str">
        <x:v>Ja</x:v>
      </x:c>
      <x:c r="C198" s="58"/>
      <x:c r="D198" s="58"/>
      <x:c r="E198" s="58"/>
      <x:c r="F198" s="125"/>
      <x:c r="G198" s="58"/>
      <x:c r="H198" s="58"/>
      <x:c r="I198" s="58"/>
      <x:c r="J198" s="129"/>
      <x:c r="K198" s="58"/>
      <x:c r="L198" s="58"/>
      <x:c r="M198" s="58"/>
      <x:c r="N198" s="58"/>
      <x:c r="O198" s="58"/>
      <x:c r="P198" s="58"/>
      <x:c r="Q198" s="58"/>
      <x:c r="R198" s="127" t="str">
        <x:f>IF(D198="","",IF(COUNTIFS('KONTAKTE'!$A$7:$A$306,A198,'KONTAKTE'!$B$7:$B$306,D198)&lt;&gt;1,"",IFERROR(INDEX('KONTAKTE'!$AD$7:$AD$306,SUMIFS('KONTAKTE'!$AF$7:$AF$306,'KONTAKTE'!$A$7:$A$306,A198,'KONTAKTE'!$B$7:$B$306,D198)),"")))</x:f>
      </x:c>
      <x:c r="S198" s="123" t="str">
        <x:f>IF(D198="","",IF(COUNTIFS('KONTAKTE'!$A$7:$A$306,A198,'KONTAKTE'!$B$7:$B$306,D198)&lt;&gt;1,"",IFERROR(INDEX('KONTAKTE'!$Z$7:$Z$306,SUMIFS('KONTAKTE'!$AF$7:$AF$306,'KONTAKTE'!$A$7:$A$306,A198,'KONTAKTE'!$B$7:$B$306,D198)),"")))</x:f>
      </x:c>
      <x:c r="T198" s="123" t="str">
        <x:f>IF(D198="","",IF(COUNTIFS('KONTAKTE'!$A$7:$A$306,A198,'KONTAKTE'!$B$7:$B$306,D198)&lt;&gt;1,"",IFERROR(INDEX('KONTAKTE'!$AA$7:$AA$306,SUMIFS('KONTAKTE'!$AF$7:$AF$306,'KONTAKTE'!$A$7:$A$306,A198,'KONTAKTE'!$B$7:$B$306,D198)),"")))</x:f>
      </x:c>
      <x:c r="U198" s="131" t="str">
        <x:f>IF(OR(D198="",F198="",Y198=""),"",IFERROR(INT(F198-Y198),""))</x:f>
      </x:c>
      <x:c r="V198" s="123" t="str">
        <x:f>IF(C198="","",IF(COUNTIFS('KONTAKTE'!$A$7:$A$306,A198,'KONTAKTE'!$B$7:$B$306,D198)=0,"Lead-ID fehlt",IF(COUNTIFS('KONTAKTE'!$A$7:$A$306,A198,'KONTAKTE'!$B$7:$B$306,D198)&gt;1,"Lead-ID doppelt",IF(AND(G198="customer_won",E198=""),"Deal-ID fehlt",IF(AND(B198="Ja",G198="qualified_lead",D198&lt;&gt;"",COUNTIFS($A$7:$A$406,A198,$B$7:$B$406,"Ja",$D$7:$D$406,D198,$G$7:$G$406,"qualified_lead")&gt;1),"Duplikat prüfen",IF(AND(B198="Ja",G198="customer_won",E198&lt;&gt;"",COUNTIFS($A$7:$A$406,A198,$B$7:$B$406,"Ja",$E$7:$E$406,E198,$G$7:$G$406,"customer_won")&gt;1),"Duplikat prüfen",IF(U198&lt;0,"Datum prüfen",IF(AND(OR(G198="customer_won",G198="revenue_recorded"),OR(J198="",K198="Nicht zutreffend")),"Wert prüfen",IF(AND(G198="customer_lost",COUNTIFS($A$7:$A$406,A198,$D$7:$D$406,D198,$G$7:$G$406,"qualified_lead",$F$7:$F$406,"&lt;="&amp;F198,$B$7:$B$406,"Ja")=0),"Qualifikation fehlt","Bereit")))))))))</x:f>
      </x:c>
      <x:c r="W198" s="123" t="n">
        <x:f>IF(AND(B198="Ja",G198="qualified_lead",D198&lt;&gt;""),IF(COUNTIFS($A$7:A198,A198,$B$7:B198,"Ja",$D$7:D198,D198,$G$7:G198,"qualified_lead")=1,1,0),0)</x:f>
        <x:v>0</x:v>
      </x:c>
      <x:c r="X198" s="123" t="n">
        <x:f>IF(AND(B198="Ja",G198="customer_won",E198&lt;&gt;""),IF(COUNTIFS($A$7:A198,A198,$B$7:B198,"Ja",$E$7:E198,E198,$G$7:G198,"customer_won")=1,1,0),0)</x:f>
        <x:v>0</x:v>
      </x:c>
      <x:c r="Y198" s="133" t="str">
        <x:f>IF(D198="","",IF(COUNTIFS('KONTAKTE'!$A$7:$A$306,A198,'KONTAKTE'!$B$7:$B$306,D198)&lt;&gt;1,"",IFERROR(INDEX('KONTAKTE'!$F$7:$F$306,SUMIFS('KONTAKTE'!$AF$7:$AF$306,'KONTAKTE'!$A$7:$A$306,A198,'KONTAKTE'!$B$7:$B$306,D198)),"")))</x:f>
      </x:c>
    </x:row>
    <x:row r="199" ht="22.5" customHeight="1">
      <x:c r="A199" s="61" t="str">
        <x:v>Eigene Daten</x:v>
      </x:c>
      <x:c r="B199" s="61" t="str">
        <x:v>Ja</x:v>
      </x:c>
      <x:c r="C199" s="58"/>
      <x:c r="D199" s="58"/>
      <x:c r="E199" s="58"/>
      <x:c r="F199" s="125"/>
      <x:c r="G199" s="58"/>
      <x:c r="H199" s="58"/>
      <x:c r="I199" s="58"/>
      <x:c r="J199" s="129"/>
      <x:c r="K199" s="58"/>
      <x:c r="L199" s="58"/>
      <x:c r="M199" s="58"/>
      <x:c r="N199" s="58"/>
      <x:c r="O199" s="58"/>
      <x:c r="P199" s="58"/>
      <x:c r="Q199" s="58"/>
      <x:c r="R199" s="127" t="str">
        <x:f>IF(D199="","",IF(COUNTIFS('KONTAKTE'!$A$7:$A$306,A199,'KONTAKTE'!$B$7:$B$306,D199)&lt;&gt;1,"",IFERROR(INDEX('KONTAKTE'!$AD$7:$AD$306,SUMIFS('KONTAKTE'!$AF$7:$AF$306,'KONTAKTE'!$A$7:$A$306,A199,'KONTAKTE'!$B$7:$B$306,D199)),"")))</x:f>
      </x:c>
      <x:c r="S199" s="123" t="str">
        <x:f>IF(D199="","",IF(COUNTIFS('KONTAKTE'!$A$7:$A$306,A199,'KONTAKTE'!$B$7:$B$306,D199)&lt;&gt;1,"",IFERROR(INDEX('KONTAKTE'!$Z$7:$Z$306,SUMIFS('KONTAKTE'!$AF$7:$AF$306,'KONTAKTE'!$A$7:$A$306,A199,'KONTAKTE'!$B$7:$B$306,D199)),"")))</x:f>
      </x:c>
      <x:c r="T199" s="123" t="str">
        <x:f>IF(D199="","",IF(COUNTIFS('KONTAKTE'!$A$7:$A$306,A199,'KONTAKTE'!$B$7:$B$306,D199)&lt;&gt;1,"",IFERROR(INDEX('KONTAKTE'!$AA$7:$AA$306,SUMIFS('KONTAKTE'!$AF$7:$AF$306,'KONTAKTE'!$A$7:$A$306,A199,'KONTAKTE'!$B$7:$B$306,D199)),"")))</x:f>
      </x:c>
      <x:c r="U199" s="131" t="str">
        <x:f>IF(OR(D199="",F199="",Y199=""),"",IFERROR(INT(F199-Y199),""))</x:f>
      </x:c>
      <x:c r="V199" s="123" t="str">
        <x:f>IF(C199="","",IF(COUNTIFS('KONTAKTE'!$A$7:$A$306,A199,'KONTAKTE'!$B$7:$B$306,D199)=0,"Lead-ID fehlt",IF(COUNTIFS('KONTAKTE'!$A$7:$A$306,A199,'KONTAKTE'!$B$7:$B$306,D199)&gt;1,"Lead-ID doppelt",IF(AND(G199="customer_won",E199=""),"Deal-ID fehlt",IF(AND(B199="Ja",G199="qualified_lead",D199&lt;&gt;"",COUNTIFS($A$7:$A$406,A199,$B$7:$B$406,"Ja",$D$7:$D$406,D199,$G$7:$G$406,"qualified_lead")&gt;1),"Duplikat prüfen",IF(AND(B199="Ja",G199="customer_won",E199&lt;&gt;"",COUNTIFS($A$7:$A$406,A199,$B$7:$B$406,"Ja",$E$7:$E$406,E199,$G$7:$G$406,"customer_won")&gt;1),"Duplikat prüfen",IF(U199&lt;0,"Datum prüfen",IF(AND(OR(G199="customer_won",G199="revenue_recorded"),OR(J199="",K199="Nicht zutreffend")),"Wert prüfen",IF(AND(G199="customer_lost",COUNTIFS($A$7:$A$406,A199,$D$7:$D$406,D199,$G$7:$G$406,"qualified_lead",$F$7:$F$406,"&lt;="&amp;F199,$B$7:$B$406,"Ja")=0),"Qualifikation fehlt","Bereit")))))))))</x:f>
      </x:c>
      <x:c r="W199" s="123" t="n">
        <x:f>IF(AND(B199="Ja",G199="qualified_lead",D199&lt;&gt;""),IF(COUNTIFS($A$7:A199,A199,$B$7:B199,"Ja",$D$7:D199,D199,$G$7:G199,"qualified_lead")=1,1,0),0)</x:f>
        <x:v>0</x:v>
      </x:c>
      <x:c r="X199" s="123" t="n">
        <x:f>IF(AND(B199="Ja",G199="customer_won",E199&lt;&gt;""),IF(COUNTIFS($A$7:A199,A199,$B$7:B199,"Ja",$E$7:E199,E199,$G$7:G199,"customer_won")=1,1,0),0)</x:f>
        <x:v>0</x:v>
      </x:c>
      <x:c r="Y199" s="133" t="str">
        <x:f>IF(D199="","",IF(COUNTIFS('KONTAKTE'!$A$7:$A$306,A199,'KONTAKTE'!$B$7:$B$306,D199)&lt;&gt;1,"",IFERROR(INDEX('KONTAKTE'!$F$7:$F$306,SUMIFS('KONTAKTE'!$AF$7:$AF$306,'KONTAKTE'!$A$7:$A$306,A199,'KONTAKTE'!$B$7:$B$306,D199)),"")))</x:f>
      </x:c>
    </x:row>
    <x:row r="200" ht="22.5" customHeight="1">
      <x:c r="A200" s="61" t="str">
        <x:v>Eigene Daten</x:v>
      </x:c>
      <x:c r="B200" s="61" t="str">
        <x:v>Ja</x:v>
      </x:c>
      <x:c r="C200" s="58"/>
      <x:c r="D200" s="58"/>
      <x:c r="E200" s="58"/>
      <x:c r="F200" s="125"/>
      <x:c r="G200" s="58"/>
      <x:c r="H200" s="58"/>
      <x:c r="I200" s="58"/>
      <x:c r="J200" s="129"/>
      <x:c r="K200" s="58"/>
      <x:c r="L200" s="58"/>
      <x:c r="M200" s="58"/>
      <x:c r="N200" s="58"/>
      <x:c r="O200" s="58"/>
      <x:c r="P200" s="58"/>
      <x:c r="Q200" s="58"/>
      <x:c r="R200" s="127" t="str">
        <x:f>IF(D200="","",IF(COUNTIFS('KONTAKTE'!$A$7:$A$306,A200,'KONTAKTE'!$B$7:$B$306,D200)&lt;&gt;1,"",IFERROR(INDEX('KONTAKTE'!$AD$7:$AD$306,SUMIFS('KONTAKTE'!$AF$7:$AF$306,'KONTAKTE'!$A$7:$A$306,A200,'KONTAKTE'!$B$7:$B$306,D200)),"")))</x:f>
      </x:c>
      <x:c r="S200" s="123" t="str">
        <x:f>IF(D200="","",IF(COUNTIFS('KONTAKTE'!$A$7:$A$306,A200,'KONTAKTE'!$B$7:$B$306,D200)&lt;&gt;1,"",IFERROR(INDEX('KONTAKTE'!$Z$7:$Z$306,SUMIFS('KONTAKTE'!$AF$7:$AF$306,'KONTAKTE'!$A$7:$A$306,A200,'KONTAKTE'!$B$7:$B$306,D200)),"")))</x:f>
      </x:c>
      <x:c r="T200" s="123" t="str">
        <x:f>IF(D200="","",IF(COUNTIFS('KONTAKTE'!$A$7:$A$306,A200,'KONTAKTE'!$B$7:$B$306,D200)&lt;&gt;1,"",IFERROR(INDEX('KONTAKTE'!$AA$7:$AA$306,SUMIFS('KONTAKTE'!$AF$7:$AF$306,'KONTAKTE'!$A$7:$A$306,A200,'KONTAKTE'!$B$7:$B$306,D200)),"")))</x:f>
      </x:c>
      <x:c r="U200" s="131" t="str">
        <x:f>IF(OR(D200="",F200="",Y200=""),"",IFERROR(INT(F200-Y200),""))</x:f>
      </x:c>
      <x:c r="V200" s="123" t="str">
        <x:f>IF(C200="","",IF(COUNTIFS('KONTAKTE'!$A$7:$A$306,A200,'KONTAKTE'!$B$7:$B$306,D200)=0,"Lead-ID fehlt",IF(COUNTIFS('KONTAKTE'!$A$7:$A$306,A200,'KONTAKTE'!$B$7:$B$306,D200)&gt;1,"Lead-ID doppelt",IF(AND(G200="customer_won",E200=""),"Deal-ID fehlt",IF(AND(B200="Ja",G200="qualified_lead",D200&lt;&gt;"",COUNTIFS($A$7:$A$406,A200,$B$7:$B$406,"Ja",$D$7:$D$406,D200,$G$7:$G$406,"qualified_lead")&gt;1),"Duplikat prüfen",IF(AND(B200="Ja",G200="customer_won",E200&lt;&gt;"",COUNTIFS($A$7:$A$406,A200,$B$7:$B$406,"Ja",$E$7:$E$406,E200,$G$7:$G$406,"customer_won")&gt;1),"Duplikat prüfen",IF(U200&lt;0,"Datum prüfen",IF(AND(OR(G200="customer_won",G200="revenue_recorded"),OR(J200="",K200="Nicht zutreffend")),"Wert prüfen",IF(AND(G200="customer_lost",COUNTIFS($A$7:$A$406,A200,$D$7:$D$406,D200,$G$7:$G$406,"qualified_lead",$F$7:$F$406,"&lt;="&amp;F200,$B$7:$B$406,"Ja")=0),"Qualifikation fehlt","Bereit")))))))))</x:f>
      </x:c>
      <x:c r="W200" s="123" t="n">
        <x:f>IF(AND(B200="Ja",G200="qualified_lead",D200&lt;&gt;""),IF(COUNTIFS($A$7:A200,A200,$B$7:B200,"Ja",$D$7:D200,D200,$G$7:G200,"qualified_lead")=1,1,0),0)</x:f>
        <x:v>0</x:v>
      </x:c>
      <x:c r="X200" s="123" t="n">
        <x:f>IF(AND(B200="Ja",G200="customer_won",E200&lt;&gt;""),IF(COUNTIFS($A$7:A200,A200,$B$7:B200,"Ja",$E$7:E200,E200,$G$7:G200,"customer_won")=1,1,0),0)</x:f>
        <x:v>0</x:v>
      </x:c>
      <x:c r="Y200" s="133" t="str">
        <x:f>IF(D200="","",IF(COUNTIFS('KONTAKTE'!$A$7:$A$306,A200,'KONTAKTE'!$B$7:$B$306,D200)&lt;&gt;1,"",IFERROR(INDEX('KONTAKTE'!$F$7:$F$306,SUMIFS('KONTAKTE'!$AF$7:$AF$306,'KONTAKTE'!$A$7:$A$306,A200,'KONTAKTE'!$B$7:$B$306,D200)),"")))</x:f>
      </x:c>
    </x:row>
    <x:row r="201" ht="22.5" customHeight="1">
      <x:c r="A201" s="61" t="str">
        <x:v>Eigene Daten</x:v>
      </x:c>
      <x:c r="B201" s="61" t="str">
        <x:v>Ja</x:v>
      </x:c>
      <x:c r="C201" s="58"/>
      <x:c r="D201" s="58"/>
      <x:c r="E201" s="58"/>
      <x:c r="F201" s="125"/>
      <x:c r="G201" s="58"/>
      <x:c r="H201" s="58"/>
      <x:c r="I201" s="58"/>
      <x:c r="J201" s="129"/>
      <x:c r="K201" s="58"/>
      <x:c r="L201" s="58"/>
      <x:c r="M201" s="58"/>
      <x:c r="N201" s="58"/>
      <x:c r="O201" s="58"/>
      <x:c r="P201" s="58"/>
      <x:c r="Q201" s="58"/>
      <x:c r="R201" s="127" t="str">
        <x:f>IF(D201="","",IF(COUNTIFS('KONTAKTE'!$A$7:$A$306,A201,'KONTAKTE'!$B$7:$B$306,D201)&lt;&gt;1,"",IFERROR(INDEX('KONTAKTE'!$AD$7:$AD$306,SUMIFS('KONTAKTE'!$AF$7:$AF$306,'KONTAKTE'!$A$7:$A$306,A201,'KONTAKTE'!$B$7:$B$306,D201)),"")))</x:f>
      </x:c>
      <x:c r="S201" s="123" t="str">
        <x:f>IF(D201="","",IF(COUNTIFS('KONTAKTE'!$A$7:$A$306,A201,'KONTAKTE'!$B$7:$B$306,D201)&lt;&gt;1,"",IFERROR(INDEX('KONTAKTE'!$Z$7:$Z$306,SUMIFS('KONTAKTE'!$AF$7:$AF$306,'KONTAKTE'!$A$7:$A$306,A201,'KONTAKTE'!$B$7:$B$306,D201)),"")))</x:f>
      </x:c>
      <x:c r="T201" s="123" t="str">
        <x:f>IF(D201="","",IF(COUNTIFS('KONTAKTE'!$A$7:$A$306,A201,'KONTAKTE'!$B$7:$B$306,D201)&lt;&gt;1,"",IFERROR(INDEX('KONTAKTE'!$AA$7:$AA$306,SUMIFS('KONTAKTE'!$AF$7:$AF$306,'KONTAKTE'!$A$7:$A$306,A201,'KONTAKTE'!$B$7:$B$306,D201)),"")))</x:f>
      </x:c>
      <x:c r="U201" s="131" t="str">
        <x:f>IF(OR(D201="",F201="",Y201=""),"",IFERROR(INT(F201-Y201),""))</x:f>
      </x:c>
      <x:c r="V201" s="123" t="str">
        <x:f>IF(C201="","",IF(COUNTIFS('KONTAKTE'!$A$7:$A$306,A201,'KONTAKTE'!$B$7:$B$306,D201)=0,"Lead-ID fehlt",IF(COUNTIFS('KONTAKTE'!$A$7:$A$306,A201,'KONTAKTE'!$B$7:$B$306,D201)&gt;1,"Lead-ID doppelt",IF(AND(G201="customer_won",E201=""),"Deal-ID fehlt",IF(AND(B201="Ja",G201="qualified_lead",D201&lt;&gt;"",COUNTIFS($A$7:$A$406,A201,$B$7:$B$406,"Ja",$D$7:$D$406,D201,$G$7:$G$406,"qualified_lead")&gt;1),"Duplikat prüfen",IF(AND(B201="Ja",G201="customer_won",E201&lt;&gt;"",COUNTIFS($A$7:$A$406,A201,$B$7:$B$406,"Ja",$E$7:$E$406,E201,$G$7:$G$406,"customer_won")&gt;1),"Duplikat prüfen",IF(U201&lt;0,"Datum prüfen",IF(AND(OR(G201="customer_won",G201="revenue_recorded"),OR(J201="",K201="Nicht zutreffend")),"Wert prüfen",IF(AND(G201="customer_lost",COUNTIFS($A$7:$A$406,A201,$D$7:$D$406,D201,$G$7:$G$406,"qualified_lead",$F$7:$F$406,"&lt;="&amp;F201,$B$7:$B$406,"Ja")=0),"Qualifikation fehlt","Bereit")))))))))</x:f>
      </x:c>
      <x:c r="W201" s="123" t="n">
        <x:f>IF(AND(B201="Ja",G201="qualified_lead",D201&lt;&gt;""),IF(COUNTIFS($A$7:A201,A201,$B$7:B201,"Ja",$D$7:D201,D201,$G$7:G201,"qualified_lead")=1,1,0),0)</x:f>
        <x:v>0</x:v>
      </x:c>
      <x:c r="X201" s="123" t="n">
        <x:f>IF(AND(B201="Ja",G201="customer_won",E201&lt;&gt;""),IF(COUNTIFS($A$7:A201,A201,$B$7:B201,"Ja",$E$7:E201,E201,$G$7:G201,"customer_won")=1,1,0),0)</x:f>
        <x:v>0</x:v>
      </x:c>
      <x:c r="Y201" s="133" t="str">
        <x:f>IF(D201="","",IF(COUNTIFS('KONTAKTE'!$A$7:$A$306,A201,'KONTAKTE'!$B$7:$B$306,D201)&lt;&gt;1,"",IFERROR(INDEX('KONTAKTE'!$F$7:$F$306,SUMIFS('KONTAKTE'!$AF$7:$AF$306,'KONTAKTE'!$A$7:$A$306,A201,'KONTAKTE'!$B$7:$B$306,D201)),"")))</x:f>
      </x:c>
    </x:row>
    <x:row r="202" ht="22.5" customHeight="1">
      <x:c r="A202" s="61" t="str">
        <x:v>Eigene Daten</x:v>
      </x:c>
      <x:c r="B202" s="61" t="str">
        <x:v>Ja</x:v>
      </x:c>
      <x:c r="C202" s="58"/>
      <x:c r="D202" s="58"/>
      <x:c r="E202" s="58"/>
      <x:c r="F202" s="125"/>
      <x:c r="G202" s="58"/>
      <x:c r="H202" s="58"/>
      <x:c r="I202" s="58"/>
      <x:c r="J202" s="129"/>
      <x:c r="K202" s="58"/>
      <x:c r="L202" s="58"/>
      <x:c r="M202" s="58"/>
      <x:c r="N202" s="58"/>
      <x:c r="O202" s="58"/>
      <x:c r="P202" s="58"/>
      <x:c r="Q202" s="58"/>
      <x:c r="R202" s="127" t="str">
        <x:f>IF(D202="","",IF(COUNTIFS('KONTAKTE'!$A$7:$A$306,A202,'KONTAKTE'!$B$7:$B$306,D202)&lt;&gt;1,"",IFERROR(INDEX('KONTAKTE'!$AD$7:$AD$306,SUMIFS('KONTAKTE'!$AF$7:$AF$306,'KONTAKTE'!$A$7:$A$306,A202,'KONTAKTE'!$B$7:$B$306,D202)),"")))</x:f>
      </x:c>
      <x:c r="S202" s="123" t="str">
        <x:f>IF(D202="","",IF(COUNTIFS('KONTAKTE'!$A$7:$A$306,A202,'KONTAKTE'!$B$7:$B$306,D202)&lt;&gt;1,"",IFERROR(INDEX('KONTAKTE'!$Z$7:$Z$306,SUMIFS('KONTAKTE'!$AF$7:$AF$306,'KONTAKTE'!$A$7:$A$306,A202,'KONTAKTE'!$B$7:$B$306,D202)),"")))</x:f>
      </x:c>
      <x:c r="T202" s="123" t="str">
        <x:f>IF(D202="","",IF(COUNTIFS('KONTAKTE'!$A$7:$A$306,A202,'KONTAKTE'!$B$7:$B$306,D202)&lt;&gt;1,"",IFERROR(INDEX('KONTAKTE'!$AA$7:$AA$306,SUMIFS('KONTAKTE'!$AF$7:$AF$306,'KONTAKTE'!$A$7:$A$306,A202,'KONTAKTE'!$B$7:$B$306,D202)),"")))</x:f>
      </x:c>
      <x:c r="U202" s="131" t="str">
        <x:f>IF(OR(D202="",F202="",Y202=""),"",IFERROR(INT(F202-Y202),""))</x:f>
      </x:c>
      <x:c r="V202" s="123" t="str">
        <x:f>IF(C202="","",IF(COUNTIFS('KONTAKTE'!$A$7:$A$306,A202,'KONTAKTE'!$B$7:$B$306,D202)=0,"Lead-ID fehlt",IF(COUNTIFS('KONTAKTE'!$A$7:$A$306,A202,'KONTAKTE'!$B$7:$B$306,D202)&gt;1,"Lead-ID doppelt",IF(AND(G202="customer_won",E202=""),"Deal-ID fehlt",IF(AND(B202="Ja",G202="qualified_lead",D202&lt;&gt;"",COUNTIFS($A$7:$A$406,A202,$B$7:$B$406,"Ja",$D$7:$D$406,D202,$G$7:$G$406,"qualified_lead")&gt;1),"Duplikat prüfen",IF(AND(B202="Ja",G202="customer_won",E202&lt;&gt;"",COUNTIFS($A$7:$A$406,A202,$B$7:$B$406,"Ja",$E$7:$E$406,E202,$G$7:$G$406,"customer_won")&gt;1),"Duplikat prüfen",IF(U202&lt;0,"Datum prüfen",IF(AND(OR(G202="customer_won",G202="revenue_recorded"),OR(J202="",K202="Nicht zutreffend")),"Wert prüfen",IF(AND(G202="customer_lost",COUNTIFS($A$7:$A$406,A202,$D$7:$D$406,D202,$G$7:$G$406,"qualified_lead",$F$7:$F$406,"&lt;="&amp;F202,$B$7:$B$406,"Ja")=0),"Qualifikation fehlt","Bereit")))))))))</x:f>
      </x:c>
      <x:c r="W202" s="123" t="n">
        <x:f>IF(AND(B202="Ja",G202="qualified_lead",D202&lt;&gt;""),IF(COUNTIFS($A$7:A202,A202,$B$7:B202,"Ja",$D$7:D202,D202,$G$7:G202,"qualified_lead")=1,1,0),0)</x:f>
        <x:v>0</x:v>
      </x:c>
      <x:c r="X202" s="123" t="n">
        <x:f>IF(AND(B202="Ja",G202="customer_won",E202&lt;&gt;""),IF(COUNTIFS($A$7:A202,A202,$B$7:B202,"Ja",$E$7:E202,E202,$G$7:G202,"customer_won")=1,1,0),0)</x:f>
        <x:v>0</x:v>
      </x:c>
      <x:c r="Y202" s="133" t="str">
        <x:f>IF(D202="","",IF(COUNTIFS('KONTAKTE'!$A$7:$A$306,A202,'KONTAKTE'!$B$7:$B$306,D202)&lt;&gt;1,"",IFERROR(INDEX('KONTAKTE'!$F$7:$F$306,SUMIFS('KONTAKTE'!$AF$7:$AF$306,'KONTAKTE'!$A$7:$A$306,A202,'KONTAKTE'!$B$7:$B$306,D202)),"")))</x:f>
      </x:c>
    </x:row>
    <x:row r="203" ht="22.5" customHeight="1">
      <x:c r="A203" s="61" t="str">
        <x:v>Eigene Daten</x:v>
      </x:c>
      <x:c r="B203" s="61" t="str">
        <x:v>Ja</x:v>
      </x:c>
      <x:c r="C203" s="58"/>
      <x:c r="D203" s="58"/>
      <x:c r="E203" s="58"/>
      <x:c r="F203" s="125"/>
      <x:c r="G203" s="58"/>
      <x:c r="H203" s="58"/>
      <x:c r="I203" s="58"/>
      <x:c r="J203" s="129"/>
      <x:c r="K203" s="58"/>
      <x:c r="L203" s="58"/>
      <x:c r="M203" s="58"/>
      <x:c r="N203" s="58"/>
      <x:c r="O203" s="58"/>
      <x:c r="P203" s="58"/>
      <x:c r="Q203" s="58"/>
      <x:c r="R203" s="127" t="str">
        <x:f>IF(D203="","",IF(COUNTIFS('KONTAKTE'!$A$7:$A$306,A203,'KONTAKTE'!$B$7:$B$306,D203)&lt;&gt;1,"",IFERROR(INDEX('KONTAKTE'!$AD$7:$AD$306,SUMIFS('KONTAKTE'!$AF$7:$AF$306,'KONTAKTE'!$A$7:$A$306,A203,'KONTAKTE'!$B$7:$B$306,D203)),"")))</x:f>
      </x:c>
      <x:c r="S203" s="123" t="str">
        <x:f>IF(D203="","",IF(COUNTIFS('KONTAKTE'!$A$7:$A$306,A203,'KONTAKTE'!$B$7:$B$306,D203)&lt;&gt;1,"",IFERROR(INDEX('KONTAKTE'!$Z$7:$Z$306,SUMIFS('KONTAKTE'!$AF$7:$AF$306,'KONTAKTE'!$A$7:$A$306,A203,'KONTAKTE'!$B$7:$B$306,D203)),"")))</x:f>
      </x:c>
      <x:c r="T203" s="123" t="str">
        <x:f>IF(D203="","",IF(COUNTIFS('KONTAKTE'!$A$7:$A$306,A203,'KONTAKTE'!$B$7:$B$306,D203)&lt;&gt;1,"",IFERROR(INDEX('KONTAKTE'!$AA$7:$AA$306,SUMIFS('KONTAKTE'!$AF$7:$AF$306,'KONTAKTE'!$A$7:$A$306,A203,'KONTAKTE'!$B$7:$B$306,D203)),"")))</x:f>
      </x:c>
      <x:c r="U203" s="131" t="str">
        <x:f>IF(OR(D203="",F203="",Y203=""),"",IFERROR(INT(F203-Y203),""))</x:f>
      </x:c>
      <x:c r="V203" s="123" t="str">
        <x:f>IF(C203="","",IF(COUNTIFS('KONTAKTE'!$A$7:$A$306,A203,'KONTAKTE'!$B$7:$B$306,D203)=0,"Lead-ID fehlt",IF(COUNTIFS('KONTAKTE'!$A$7:$A$306,A203,'KONTAKTE'!$B$7:$B$306,D203)&gt;1,"Lead-ID doppelt",IF(AND(G203="customer_won",E203=""),"Deal-ID fehlt",IF(AND(B203="Ja",G203="qualified_lead",D203&lt;&gt;"",COUNTIFS($A$7:$A$406,A203,$B$7:$B$406,"Ja",$D$7:$D$406,D203,$G$7:$G$406,"qualified_lead")&gt;1),"Duplikat prüfen",IF(AND(B203="Ja",G203="customer_won",E203&lt;&gt;"",COUNTIFS($A$7:$A$406,A203,$B$7:$B$406,"Ja",$E$7:$E$406,E203,$G$7:$G$406,"customer_won")&gt;1),"Duplikat prüfen",IF(U203&lt;0,"Datum prüfen",IF(AND(OR(G203="customer_won",G203="revenue_recorded"),OR(J203="",K203="Nicht zutreffend")),"Wert prüfen",IF(AND(G203="customer_lost",COUNTIFS($A$7:$A$406,A203,$D$7:$D$406,D203,$G$7:$G$406,"qualified_lead",$F$7:$F$406,"&lt;="&amp;F203,$B$7:$B$406,"Ja")=0),"Qualifikation fehlt","Bereit")))))))))</x:f>
      </x:c>
      <x:c r="W203" s="123" t="n">
        <x:f>IF(AND(B203="Ja",G203="qualified_lead",D203&lt;&gt;""),IF(COUNTIFS($A$7:A203,A203,$B$7:B203,"Ja",$D$7:D203,D203,$G$7:G203,"qualified_lead")=1,1,0),0)</x:f>
        <x:v>0</x:v>
      </x:c>
      <x:c r="X203" s="123" t="n">
        <x:f>IF(AND(B203="Ja",G203="customer_won",E203&lt;&gt;""),IF(COUNTIFS($A$7:A203,A203,$B$7:B203,"Ja",$E$7:E203,E203,$G$7:G203,"customer_won")=1,1,0),0)</x:f>
        <x:v>0</x:v>
      </x:c>
      <x:c r="Y203" s="133" t="str">
        <x:f>IF(D203="","",IF(COUNTIFS('KONTAKTE'!$A$7:$A$306,A203,'KONTAKTE'!$B$7:$B$306,D203)&lt;&gt;1,"",IFERROR(INDEX('KONTAKTE'!$F$7:$F$306,SUMIFS('KONTAKTE'!$AF$7:$AF$306,'KONTAKTE'!$A$7:$A$306,A203,'KONTAKTE'!$B$7:$B$306,D203)),"")))</x:f>
      </x:c>
    </x:row>
    <x:row r="204" ht="22.5" customHeight="1">
      <x:c r="A204" s="61" t="str">
        <x:v>Eigene Daten</x:v>
      </x:c>
      <x:c r="B204" s="61" t="str">
        <x:v>Ja</x:v>
      </x:c>
      <x:c r="C204" s="58"/>
      <x:c r="D204" s="58"/>
      <x:c r="E204" s="58"/>
      <x:c r="F204" s="125"/>
      <x:c r="G204" s="58"/>
      <x:c r="H204" s="58"/>
      <x:c r="I204" s="58"/>
      <x:c r="J204" s="129"/>
      <x:c r="K204" s="58"/>
      <x:c r="L204" s="58"/>
      <x:c r="M204" s="58"/>
      <x:c r="N204" s="58"/>
      <x:c r="O204" s="58"/>
      <x:c r="P204" s="58"/>
      <x:c r="Q204" s="58"/>
      <x:c r="R204" s="127" t="str">
        <x:f>IF(D204="","",IF(COUNTIFS('KONTAKTE'!$A$7:$A$306,A204,'KONTAKTE'!$B$7:$B$306,D204)&lt;&gt;1,"",IFERROR(INDEX('KONTAKTE'!$AD$7:$AD$306,SUMIFS('KONTAKTE'!$AF$7:$AF$306,'KONTAKTE'!$A$7:$A$306,A204,'KONTAKTE'!$B$7:$B$306,D204)),"")))</x:f>
      </x:c>
      <x:c r="S204" s="123" t="str">
        <x:f>IF(D204="","",IF(COUNTIFS('KONTAKTE'!$A$7:$A$306,A204,'KONTAKTE'!$B$7:$B$306,D204)&lt;&gt;1,"",IFERROR(INDEX('KONTAKTE'!$Z$7:$Z$306,SUMIFS('KONTAKTE'!$AF$7:$AF$306,'KONTAKTE'!$A$7:$A$306,A204,'KONTAKTE'!$B$7:$B$306,D204)),"")))</x:f>
      </x:c>
      <x:c r="T204" s="123" t="str">
        <x:f>IF(D204="","",IF(COUNTIFS('KONTAKTE'!$A$7:$A$306,A204,'KONTAKTE'!$B$7:$B$306,D204)&lt;&gt;1,"",IFERROR(INDEX('KONTAKTE'!$AA$7:$AA$306,SUMIFS('KONTAKTE'!$AF$7:$AF$306,'KONTAKTE'!$A$7:$A$306,A204,'KONTAKTE'!$B$7:$B$306,D204)),"")))</x:f>
      </x:c>
      <x:c r="U204" s="131" t="str">
        <x:f>IF(OR(D204="",F204="",Y204=""),"",IFERROR(INT(F204-Y204),""))</x:f>
      </x:c>
      <x:c r="V204" s="123" t="str">
        <x:f>IF(C204="","",IF(COUNTIFS('KONTAKTE'!$A$7:$A$306,A204,'KONTAKTE'!$B$7:$B$306,D204)=0,"Lead-ID fehlt",IF(COUNTIFS('KONTAKTE'!$A$7:$A$306,A204,'KONTAKTE'!$B$7:$B$306,D204)&gt;1,"Lead-ID doppelt",IF(AND(G204="customer_won",E204=""),"Deal-ID fehlt",IF(AND(B204="Ja",G204="qualified_lead",D204&lt;&gt;"",COUNTIFS($A$7:$A$406,A204,$B$7:$B$406,"Ja",$D$7:$D$406,D204,$G$7:$G$406,"qualified_lead")&gt;1),"Duplikat prüfen",IF(AND(B204="Ja",G204="customer_won",E204&lt;&gt;"",COUNTIFS($A$7:$A$406,A204,$B$7:$B$406,"Ja",$E$7:$E$406,E204,$G$7:$G$406,"customer_won")&gt;1),"Duplikat prüfen",IF(U204&lt;0,"Datum prüfen",IF(AND(OR(G204="customer_won",G204="revenue_recorded"),OR(J204="",K204="Nicht zutreffend")),"Wert prüfen",IF(AND(G204="customer_lost",COUNTIFS($A$7:$A$406,A204,$D$7:$D$406,D204,$G$7:$G$406,"qualified_lead",$F$7:$F$406,"&lt;="&amp;F204,$B$7:$B$406,"Ja")=0),"Qualifikation fehlt","Bereit")))))))))</x:f>
      </x:c>
      <x:c r="W204" s="123" t="n">
        <x:f>IF(AND(B204="Ja",G204="qualified_lead",D204&lt;&gt;""),IF(COUNTIFS($A$7:A204,A204,$B$7:B204,"Ja",$D$7:D204,D204,$G$7:G204,"qualified_lead")=1,1,0),0)</x:f>
        <x:v>0</x:v>
      </x:c>
      <x:c r="X204" s="123" t="n">
        <x:f>IF(AND(B204="Ja",G204="customer_won",E204&lt;&gt;""),IF(COUNTIFS($A$7:A204,A204,$B$7:B204,"Ja",$E$7:E204,E204,$G$7:G204,"customer_won")=1,1,0),0)</x:f>
        <x:v>0</x:v>
      </x:c>
      <x:c r="Y204" s="133" t="str">
        <x:f>IF(D204="","",IF(COUNTIFS('KONTAKTE'!$A$7:$A$306,A204,'KONTAKTE'!$B$7:$B$306,D204)&lt;&gt;1,"",IFERROR(INDEX('KONTAKTE'!$F$7:$F$306,SUMIFS('KONTAKTE'!$AF$7:$AF$306,'KONTAKTE'!$A$7:$A$306,A204,'KONTAKTE'!$B$7:$B$306,D204)),"")))</x:f>
      </x:c>
    </x:row>
    <x:row r="205" ht="22.5" customHeight="1">
      <x:c r="A205" s="61" t="str">
        <x:v>Eigene Daten</x:v>
      </x:c>
      <x:c r="B205" s="61" t="str">
        <x:v>Ja</x:v>
      </x:c>
      <x:c r="C205" s="58"/>
      <x:c r="D205" s="58"/>
      <x:c r="E205" s="58"/>
      <x:c r="F205" s="125"/>
      <x:c r="G205" s="58"/>
      <x:c r="H205" s="58"/>
      <x:c r="I205" s="58"/>
      <x:c r="J205" s="129"/>
      <x:c r="K205" s="58"/>
      <x:c r="L205" s="58"/>
      <x:c r="M205" s="58"/>
      <x:c r="N205" s="58"/>
      <x:c r="O205" s="58"/>
      <x:c r="P205" s="58"/>
      <x:c r="Q205" s="58"/>
      <x:c r="R205" s="127" t="str">
        <x:f>IF(D205="","",IF(COUNTIFS('KONTAKTE'!$A$7:$A$306,A205,'KONTAKTE'!$B$7:$B$306,D205)&lt;&gt;1,"",IFERROR(INDEX('KONTAKTE'!$AD$7:$AD$306,SUMIFS('KONTAKTE'!$AF$7:$AF$306,'KONTAKTE'!$A$7:$A$306,A205,'KONTAKTE'!$B$7:$B$306,D205)),"")))</x:f>
      </x:c>
      <x:c r="S205" s="123" t="str">
        <x:f>IF(D205="","",IF(COUNTIFS('KONTAKTE'!$A$7:$A$306,A205,'KONTAKTE'!$B$7:$B$306,D205)&lt;&gt;1,"",IFERROR(INDEX('KONTAKTE'!$Z$7:$Z$306,SUMIFS('KONTAKTE'!$AF$7:$AF$306,'KONTAKTE'!$A$7:$A$306,A205,'KONTAKTE'!$B$7:$B$306,D205)),"")))</x:f>
      </x:c>
      <x:c r="T205" s="123" t="str">
        <x:f>IF(D205="","",IF(COUNTIFS('KONTAKTE'!$A$7:$A$306,A205,'KONTAKTE'!$B$7:$B$306,D205)&lt;&gt;1,"",IFERROR(INDEX('KONTAKTE'!$AA$7:$AA$306,SUMIFS('KONTAKTE'!$AF$7:$AF$306,'KONTAKTE'!$A$7:$A$306,A205,'KONTAKTE'!$B$7:$B$306,D205)),"")))</x:f>
      </x:c>
      <x:c r="U205" s="131" t="str">
        <x:f>IF(OR(D205="",F205="",Y205=""),"",IFERROR(INT(F205-Y205),""))</x:f>
      </x:c>
      <x:c r="V205" s="123" t="str">
        <x:f>IF(C205="","",IF(COUNTIFS('KONTAKTE'!$A$7:$A$306,A205,'KONTAKTE'!$B$7:$B$306,D205)=0,"Lead-ID fehlt",IF(COUNTIFS('KONTAKTE'!$A$7:$A$306,A205,'KONTAKTE'!$B$7:$B$306,D205)&gt;1,"Lead-ID doppelt",IF(AND(G205="customer_won",E205=""),"Deal-ID fehlt",IF(AND(B205="Ja",G205="qualified_lead",D205&lt;&gt;"",COUNTIFS($A$7:$A$406,A205,$B$7:$B$406,"Ja",$D$7:$D$406,D205,$G$7:$G$406,"qualified_lead")&gt;1),"Duplikat prüfen",IF(AND(B205="Ja",G205="customer_won",E205&lt;&gt;"",COUNTIFS($A$7:$A$406,A205,$B$7:$B$406,"Ja",$E$7:$E$406,E205,$G$7:$G$406,"customer_won")&gt;1),"Duplikat prüfen",IF(U205&lt;0,"Datum prüfen",IF(AND(OR(G205="customer_won",G205="revenue_recorded"),OR(J205="",K205="Nicht zutreffend")),"Wert prüfen",IF(AND(G205="customer_lost",COUNTIFS($A$7:$A$406,A205,$D$7:$D$406,D205,$G$7:$G$406,"qualified_lead",$F$7:$F$406,"&lt;="&amp;F205,$B$7:$B$406,"Ja")=0),"Qualifikation fehlt","Bereit")))))))))</x:f>
      </x:c>
      <x:c r="W205" s="123" t="n">
        <x:f>IF(AND(B205="Ja",G205="qualified_lead",D205&lt;&gt;""),IF(COUNTIFS($A$7:A205,A205,$B$7:B205,"Ja",$D$7:D205,D205,$G$7:G205,"qualified_lead")=1,1,0),0)</x:f>
        <x:v>0</x:v>
      </x:c>
      <x:c r="X205" s="123" t="n">
        <x:f>IF(AND(B205="Ja",G205="customer_won",E205&lt;&gt;""),IF(COUNTIFS($A$7:A205,A205,$B$7:B205,"Ja",$E$7:E205,E205,$G$7:G205,"customer_won")=1,1,0),0)</x:f>
        <x:v>0</x:v>
      </x:c>
      <x:c r="Y205" s="133" t="str">
        <x:f>IF(D205="","",IF(COUNTIFS('KONTAKTE'!$A$7:$A$306,A205,'KONTAKTE'!$B$7:$B$306,D205)&lt;&gt;1,"",IFERROR(INDEX('KONTAKTE'!$F$7:$F$306,SUMIFS('KONTAKTE'!$AF$7:$AF$306,'KONTAKTE'!$A$7:$A$306,A205,'KONTAKTE'!$B$7:$B$306,D205)),"")))</x:f>
      </x:c>
    </x:row>
    <x:row r="206" ht="22.5" customHeight="1">
      <x:c r="A206" s="61" t="str">
        <x:v>Eigene Daten</x:v>
      </x:c>
      <x:c r="B206" s="61" t="str">
        <x:v>Ja</x:v>
      </x:c>
      <x:c r="C206" s="58"/>
      <x:c r="D206" s="58"/>
      <x:c r="E206" s="58"/>
      <x:c r="F206" s="125"/>
      <x:c r="G206" s="58"/>
      <x:c r="H206" s="58"/>
      <x:c r="I206" s="58"/>
      <x:c r="J206" s="129"/>
      <x:c r="K206" s="58"/>
      <x:c r="L206" s="58"/>
      <x:c r="M206" s="58"/>
      <x:c r="N206" s="58"/>
      <x:c r="O206" s="58"/>
      <x:c r="P206" s="58"/>
      <x:c r="Q206" s="58"/>
      <x:c r="R206" s="127" t="str">
        <x:f>IF(D206="","",IF(COUNTIFS('KONTAKTE'!$A$7:$A$306,A206,'KONTAKTE'!$B$7:$B$306,D206)&lt;&gt;1,"",IFERROR(INDEX('KONTAKTE'!$AD$7:$AD$306,SUMIFS('KONTAKTE'!$AF$7:$AF$306,'KONTAKTE'!$A$7:$A$306,A206,'KONTAKTE'!$B$7:$B$306,D206)),"")))</x:f>
      </x:c>
      <x:c r="S206" s="123" t="str">
        <x:f>IF(D206="","",IF(COUNTIFS('KONTAKTE'!$A$7:$A$306,A206,'KONTAKTE'!$B$7:$B$306,D206)&lt;&gt;1,"",IFERROR(INDEX('KONTAKTE'!$Z$7:$Z$306,SUMIFS('KONTAKTE'!$AF$7:$AF$306,'KONTAKTE'!$A$7:$A$306,A206,'KONTAKTE'!$B$7:$B$306,D206)),"")))</x:f>
      </x:c>
      <x:c r="T206" s="123" t="str">
        <x:f>IF(D206="","",IF(COUNTIFS('KONTAKTE'!$A$7:$A$306,A206,'KONTAKTE'!$B$7:$B$306,D206)&lt;&gt;1,"",IFERROR(INDEX('KONTAKTE'!$AA$7:$AA$306,SUMIFS('KONTAKTE'!$AF$7:$AF$306,'KONTAKTE'!$A$7:$A$306,A206,'KONTAKTE'!$B$7:$B$306,D206)),"")))</x:f>
      </x:c>
      <x:c r="U206" s="131" t="str">
        <x:f>IF(OR(D206="",F206="",Y206=""),"",IFERROR(INT(F206-Y206),""))</x:f>
      </x:c>
      <x:c r="V206" s="123" t="str">
        <x:f>IF(C206="","",IF(COUNTIFS('KONTAKTE'!$A$7:$A$306,A206,'KONTAKTE'!$B$7:$B$306,D206)=0,"Lead-ID fehlt",IF(COUNTIFS('KONTAKTE'!$A$7:$A$306,A206,'KONTAKTE'!$B$7:$B$306,D206)&gt;1,"Lead-ID doppelt",IF(AND(G206="customer_won",E206=""),"Deal-ID fehlt",IF(AND(B206="Ja",G206="qualified_lead",D206&lt;&gt;"",COUNTIFS($A$7:$A$406,A206,$B$7:$B$406,"Ja",$D$7:$D$406,D206,$G$7:$G$406,"qualified_lead")&gt;1),"Duplikat prüfen",IF(AND(B206="Ja",G206="customer_won",E206&lt;&gt;"",COUNTIFS($A$7:$A$406,A206,$B$7:$B$406,"Ja",$E$7:$E$406,E206,$G$7:$G$406,"customer_won")&gt;1),"Duplikat prüfen",IF(U206&lt;0,"Datum prüfen",IF(AND(OR(G206="customer_won",G206="revenue_recorded"),OR(J206="",K206="Nicht zutreffend")),"Wert prüfen",IF(AND(G206="customer_lost",COUNTIFS($A$7:$A$406,A206,$D$7:$D$406,D206,$G$7:$G$406,"qualified_lead",$F$7:$F$406,"&lt;="&amp;F206,$B$7:$B$406,"Ja")=0),"Qualifikation fehlt","Bereit")))))))))</x:f>
      </x:c>
      <x:c r="W206" s="123" t="n">
        <x:f>IF(AND(B206="Ja",G206="qualified_lead",D206&lt;&gt;""),IF(COUNTIFS($A$7:A206,A206,$B$7:B206,"Ja",$D$7:D206,D206,$G$7:G206,"qualified_lead")=1,1,0),0)</x:f>
        <x:v>0</x:v>
      </x:c>
      <x:c r="X206" s="123" t="n">
        <x:f>IF(AND(B206="Ja",G206="customer_won",E206&lt;&gt;""),IF(COUNTIFS($A$7:A206,A206,$B$7:B206,"Ja",$E$7:E206,E206,$G$7:G206,"customer_won")=1,1,0),0)</x:f>
        <x:v>0</x:v>
      </x:c>
      <x:c r="Y206" s="133" t="str">
        <x:f>IF(D206="","",IF(COUNTIFS('KONTAKTE'!$A$7:$A$306,A206,'KONTAKTE'!$B$7:$B$306,D206)&lt;&gt;1,"",IFERROR(INDEX('KONTAKTE'!$F$7:$F$306,SUMIFS('KONTAKTE'!$AF$7:$AF$306,'KONTAKTE'!$A$7:$A$306,A206,'KONTAKTE'!$B$7:$B$306,D206)),"")))</x:f>
      </x:c>
    </x:row>
    <x:row r="207" ht="22.5" customHeight="1">
      <x:c r="A207" s="61" t="str">
        <x:v>Eigene Daten</x:v>
      </x:c>
      <x:c r="B207" s="61" t="str">
        <x:v>Ja</x:v>
      </x:c>
      <x:c r="C207" s="58"/>
      <x:c r="D207" s="58"/>
      <x:c r="E207" s="58"/>
      <x:c r="F207" s="125"/>
      <x:c r="G207" s="58"/>
      <x:c r="H207" s="58"/>
      <x:c r="I207" s="58"/>
      <x:c r="J207" s="129"/>
      <x:c r="K207" s="58"/>
      <x:c r="L207" s="58"/>
      <x:c r="M207" s="58"/>
      <x:c r="N207" s="58"/>
      <x:c r="O207" s="58"/>
      <x:c r="P207" s="58"/>
      <x:c r="Q207" s="58"/>
      <x:c r="R207" s="127" t="str">
        <x:f>IF(D207="","",IF(COUNTIFS('KONTAKTE'!$A$7:$A$306,A207,'KONTAKTE'!$B$7:$B$306,D207)&lt;&gt;1,"",IFERROR(INDEX('KONTAKTE'!$AD$7:$AD$306,SUMIFS('KONTAKTE'!$AF$7:$AF$306,'KONTAKTE'!$A$7:$A$306,A207,'KONTAKTE'!$B$7:$B$306,D207)),"")))</x:f>
      </x:c>
      <x:c r="S207" s="123" t="str">
        <x:f>IF(D207="","",IF(COUNTIFS('KONTAKTE'!$A$7:$A$306,A207,'KONTAKTE'!$B$7:$B$306,D207)&lt;&gt;1,"",IFERROR(INDEX('KONTAKTE'!$Z$7:$Z$306,SUMIFS('KONTAKTE'!$AF$7:$AF$306,'KONTAKTE'!$A$7:$A$306,A207,'KONTAKTE'!$B$7:$B$306,D207)),"")))</x:f>
      </x:c>
      <x:c r="T207" s="123" t="str">
        <x:f>IF(D207="","",IF(COUNTIFS('KONTAKTE'!$A$7:$A$306,A207,'KONTAKTE'!$B$7:$B$306,D207)&lt;&gt;1,"",IFERROR(INDEX('KONTAKTE'!$AA$7:$AA$306,SUMIFS('KONTAKTE'!$AF$7:$AF$306,'KONTAKTE'!$A$7:$A$306,A207,'KONTAKTE'!$B$7:$B$306,D207)),"")))</x:f>
      </x:c>
      <x:c r="U207" s="131" t="str">
        <x:f>IF(OR(D207="",F207="",Y207=""),"",IFERROR(INT(F207-Y207),""))</x:f>
      </x:c>
      <x:c r="V207" s="123" t="str">
        <x:f>IF(C207="","",IF(COUNTIFS('KONTAKTE'!$A$7:$A$306,A207,'KONTAKTE'!$B$7:$B$306,D207)=0,"Lead-ID fehlt",IF(COUNTIFS('KONTAKTE'!$A$7:$A$306,A207,'KONTAKTE'!$B$7:$B$306,D207)&gt;1,"Lead-ID doppelt",IF(AND(G207="customer_won",E207=""),"Deal-ID fehlt",IF(AND(B207="Ja",G207="qualified_lead",D207&lt;&gt;"",COUNTIFS($A$7:$A$406,A207,$B$7:$B$406,"Ja",$D$7:$D$406,D207,$G$7:$G$406,"qualified_lead")&gt;1),"Duplikat prüfen",IF(AND(B207="Ja",G207="customer_won",E207&lt;&gt;"",COUNTIFS($A$7:$A$406,A207,$B$7:$B$406,"Ja",$E$7:$E$406,E207,$G$7:$G$406,"customer_won")&gt;1),"Duplikat prüfen",IF(U207&lt;0,"Datum prüfen",IF(AND(OR(G207="customer_won",G207="revenue_recorded"),OR(J207="",K207="Nicht zutreffend")),"Wert prüfen",IF(AND(G207="customer_lost",COUNTIFS($A$7:$A$406,A207,$D$7:$D$406,D207,$G$7:$G$406,"qualified_lead",$F$7:$F$406,"&lt;="&amp;F207,$B$7:$B$406,"Ja")=0),"Qualifikation fehlt","Bereit")))))))))</x:f>
      </x:c>
      <x:c r="W207" s="123" t="n">
        <x:f>IF(AND(B207="Ja",G207="qualified_lead",D207&lt;&gt;""),IF(COUNTIFS($A$7:A207,A207,$B$7:B207,"Ja",$D$7:D207,D207,$G$7:G207,"qualified_lead")=1,1,0),0)</x:f>
        <x:v>0</x:v>
      </x:c>
      <x:c r="X207" s="123" t="n">
        <x:f>IF(AND(B207="Ja",G207="customer_won",E207&lt;&gt;""),IF(COUNTIFS($A$7:A207,A207,$B$7:B207,"Ja",$E$7:E207,E207,$G$7:G207,"customer_won")=1,1,0),0)</x:f>
        <x:v>0</x:v>
      </x:c>
      <x:c r="Y207" s="133" t="str">
        <x:f>IF(D207="","",IF(COUNTIFS('KONTAKTE'!$A$7:$A$306,A207,'KONTAKTE'!$B$7:$B$306,D207)&lt;&gt;1,"",IFERROR(INDEX('KONTAKTE'!$F$7:$F$306,SUMIFS('KONTAKTE'!$AF$7:$AF$306,'KONTAKTE'!$A$7:$A$306,A207,'KONTAKTE'!$B$7:$B$306,D207)),"")))</x:f>
      </x:c>
    </x:row>
    <x:row r="208" ht="22.5" customHeight="1">
      <x:c r="A208" s="61" t="str">
        <x:v>Eigene Daten</x:v>
      </x:c>
      <x:c r="B208" s="61" t="str">
        <x:v>Ja</x:v>
      </x:c>
      <x:c r="C208" s="58"/>
      <x:c r="D208" s="58"/>
      <x:c r="E208" s="58"/>
      <x:c r="F208" s="125"/>
      <x:c r="G208" s="58"/>
      <x:c r="H208" s="58"/>
      <x:c r="I208" s="58"/>
      <x:c r="J208" s="129"/>
      <x:c r="K208" s="58"/>
      <x:c r="L208" s="58"/>
      <x:c r="M208" s="58"/>
      <x:c r="N208" s="58"/>
      <x:c r="O208" s="58"/>
      <x:c r="P208" s="58"/>
      <x:c r="Q208" s="58"/>
      <x:c r="R208" s="127" t="str">
        <x:f>IF(D208="","",IF(COUNTIFS('KONTAKTE'!$A$7:$A$306,A208,'KONTAKTE'!$B$7:$B$306,D208)&lt;&gt;1,"",IFERROR(INDEX('KONTAKTE'!$AD$7:$AD$306,SUMIFS('KONTAKTE'!$AF$7:$AF$306,'KONTAKTE'!$A$7:$A$306,A208,'KONTAKTE'!$B$7:$B$306,D208)),"")))</x:f>
      </x:c>
      <x:c r="S208" s="123" t="str">
        <x:f>IF(D208="","",IF(COUNTIFS('KONTAKTE'!$A$7:$A$306,A208,'KONTAKTE'!$B$7:$B$306,D208)&lt;&gt;1,"",IFERROR(INDEX('KONTAKTE'!$Z$7:$Z$306,SUMIFS('KONTAKTE'!$AF$7:$AF$306,'KONTAKTE'!$A$7:$A$306,A208,'KONTAKTE'!$B$7:$B$306,D208)),"")))</x:f>
      </x:c>
      <x:c r="T208" s="123" t="str">
        <x:f>IF(D208="","",IF(COUNTIFS('KONTAKTE'!$A$7:$A$306,A208,'KONTAKTE'!$B$7:$B$306,D208)&lt;&gt;1,"",IFERROR(INDEX('KONTAKTE'!$AA$7:$AA$306,SUMIFS('KONTAKTE'!$AF$7:$AF$306,'KONTAKTE'!$A$7:$A$306,A208,'KONTAKTE'!$B$7:$B$306,D208)),"")))</x:f>
      </x:c>
      <x:c r="U208" s="131" t="str">
        <x:f>IF(OR(D208="",F208="",Y208=""),"",IFERROR(INT(F208-Y208),""))</x:f>
      </x:c>
      <x:c r="V208" s="123" t="str">
        <x:f>IF(C208="","",IF(COUNTIFS('KONTAKTE'!$A$7:$A$306,A208,'KONTAKTE'!$B$7:$B$306,D208)=0,"Lead-ID fehlt",IF(COUNTIFS('KONTAKTE'!$A$7:$A$306,A208,'KONTAKTE'!$B$7:$B$306,D208)&gt;1,"Lead-ID doppelt",IF(AND(G208="customer_won",E208=""),"Deal-ID fehlt",IF(AND(B208="Ja",G208="qualified_lead",D208&lt;&gt;"",COUNTIFS($A$7:$A$406,A208,$B$7:$B$406,"Ja",$D$7:$D$406,D208,$G$7:$G$406,"qualified_lead")&gt;1),"Duplikat prüfen",IF(AND(B208="Ja",G208="customer_won",E208&lt;&gt;"",COUNTIFS($A$7:$A$406,A208,$B$7:$B$406,"Ja",$E$7:$E$406,E208,$G$7:$G$406,"customer_won")&gt;1),"Duplikat prüfen",IF(U208&lt;0,"Datum prüfen",IF(AND(OR(G208="customer_won",G208="revenue_recorded"),OR(J208="",K208="Nicht zutreffend")),"Wert prüfen",IF(AND(G208="customer_lost",COUNTIFS($A$7:$A$406,A208,$D$7:$D$406,D208,$G$7:$G$406,"qualified_lead",$F$7:$F$406,"&lt;="&amp;F208,$B$7:$B$406,"Ja")=0),"Qualifikation fehlt","Bereit")))))))))</x:f>
      </x:c>
      <x:c r="W208" s="123" t="n">
        <x:f>IF(AND(B208="Ja",G208="qualified_lead",D208&lt;&gt;""),IF(COUNTIFS($A$7:A208,A208,$B$7:B208,"Ja",$D$7:D208,D208,$G$7:G208,"qualified_lead")=1,1,0),0)</x:f>
        <x:v>0</x:v>
      </x:c>
      <x:c r="X208" s="123" t="n">
        <x:f>IF(AND(B208="Ja",G208="customer_won",E208&lt;&gt;""),IF(COUNTIFS($A$7:A208,A208,$B$7:B208,"Ja",$E$7:E208,E208,$G$7:G208,"customer_won")=1,1,0),0)</x:f>
        <x:v>0</x:v>
      </x:c>
      <x:c r="Y208" s="133" t="str">
        <x:f>IF(D208="","",IF(COUNTIFS('KONTAKTE'!$A$7:$A$306,A208,'KONTAKTE'!$B$7:$B$306,D208)&lt;&gt;1,"",IFERROR(INDEX('KONTAKTE'!$F$7:$F$306,SUMIFS('KONTAKTE'!$AF$7:$AF$306,'KONTAKTE'!$A$7:$A$306,A208,'KONTAKTE'!$B$7:$B$306,D208)),"")))</x:f>
      </x:c>
    </x:row>
    <x:row r="209" ht="22.5" customHeight="1">
      <x:c r="A209" s="61" t="str">
        <x:v>Eigene Daten</x:v>
      </x:c>
      <x:c r="B209" s="61" t="str">
        <x:v>Ja</x:v>
      </x:c>
      <x:c r="C209" s="58"/>
      <x:c r="D209" s="58"/>
      <x:c r="E209" s="58"/>
      <x:c r="F209" s="125"/>
      <x:c r="G209" s="58"/>
      <x:c r="H209" s="58"/>
      <x:c r="I209" s="58"/>
      <x:c r="J209" s="129"/>
      <x:c r="K209" s="58"/>
      <x:c r="L209" s="58"/>
      <x:c r="M209" s="58"/>
      <x:c r="N209" s="58"/>
      <x:c r="O209" s="58"/>
      <x:c r="P209" s="58"/>
      <x:c r="Q209" s="58"/>
      <x:c r="R209" s="127" t="str">
        <x:f>IF(D209="","",IF(COUNTIFS('KONTAKTE'!$A$7:$A$306,A209,'KONTAKTE'!$B$7:$B$306,D209)&lt;&gt;1,"",IFERROR(INDEX('KONTAKTE'!$AD$7:$AD$306,SUMIFS('KONTAKTE'!$AF$7:$AF$306,'KONTAKTE'!$A$7:$A$306,A209,'KONTAKTE'!$B$7:$B$306,D209)),"")))</x:f>
      </x:c>
      <x:c r="S209" s="123" t="str">
        <x:f>IF(D209="","",IF(COUNTIFS('KONTAKTE'!$A$7:$A$306,A209,'KONTAKTE'!$B$7:$B$306,D209)&lt;&gt;1,"",IFERROR(INDEX('KONTAKTE'!$Z$7:$Z$306,SUMIFS('KONTAKTE'!$AF$7:$AF$306,'KONTAKTE'!$A$7:$A$306,A209,'KONTAKTE'!$B$7:$B$306,D209)),"")))</x:f>
      </x:c>
      <x:c r="T209" s="123" t="str">
        <x:f>IF(D209="","",IF(COUNTIFS('KONTAKTE'!$A$7:$A$306,A209,'KONTAKTE'!$B$7:$B$306,D209)&lt;&gt;1,"",IFERROR(INDEX('KONTAKTE'!$AA$7:$AA$306,SUMIFS('KONTAKTE'!$AF$7:$AF$306,'KONTAKTE'!$A$7:$A$306,A209,'KONTAKTE'!$B$7:$B$306,D209)),"")))</x:f>
      </x:c>
      <x:c r="U209" s="131" t="str">
        <x:f>IF(OR(D209="",F209="",Y209=""),"",IFERROR(INT(F209-Y209),""))</x:f>
      </x:c>
      <x:c r="V209" s="123" t="str">
        <x:f>IF(C209="","",IF(COUNTIFS('KONTAKTE'!$A$7:$A$306,A209,'KONTAKTE'!$B$7:$B$306,D209)=0,"Lead-ID fehlt",IF(COUNTIFS('KONTAKTE'!$A$7:$A$306,A209,'KONTAKTE'!$B$7:$B$306,D209)&gt;1,"Lead-ID doppelt",IF(AND(G209="customer_won",E209=""),"Deal-ID fehlt",IF(AND(B209="Ja",G209="qualified_lead",D209&lt;&gt;"",COUNTIFS($A$7:$A$406,A209,$B$7:$B$406,"Ja",$D$7:$D$406,D209,$G$7:$G$406,"qualified_lead")&gt;1),"Duplikat prüfen",IF(AND(B209="Ja",G209="customer_won",E209&lt;&gt;"",COUNTIFS($A$7:$A$406,A209,$B$7:$B$406,"Ja",$E$7:$E$406,E209,$G$7:$G$406,"customer_won")&gt;1),"Duplikat prüfen",IF(U209&lt;0,"Datum prüfen",IF(AND(OR(G209="customer_won",G209="revenue_recorded"),OR(J209="",K209="Nicht zutreffend")),"Wert prüfen",IF(AND(G209="customer_lost",COUNTIFS($A$7:$A$406,A209,$D$7:$D$406,D209,$G$7:$G$406,"qualified_lead",$F$7:$F$406,"&lt;="&amp;F209,$B$7:$B$406,"Ja")=0),"Qualifikation fehlt","Bereit")))))))))</x:f>
      </x:c>
      <x:c r="W209" s="123" t="n">
        <x:f>IF(AND(B209="Ja",G209="qualified_lead",D209&lt;&gt;""),IF(COUNTIFS($A$7:A209,A209,$B$7:B209,"Ja",$D$7:D209,D209,$G$7:G209,"qualified_lead")=1,1,0),0)</x:f>
        <x:v>0</x:v>
      </x:c>
      <x:c r="X209" s="123" t="n">
        <x:f>IF(AND(B209="Ja",G209="customer_won",E209&lt;&gt;""),IF(COUNTIFS($A$7:A209,A209,$B$7:B209,"Ja",$E$7:E209,E209,$G$7:G209,"customer_won")=1,1,0),0)</x:f>
        <x:v>0</x:v>
      </x:c>
      <x:c r="Y209" s="133" t="str">
        <x:f>IF(D209="","",IF(COUNTIFS('KONTAKTE'!$A$7:$A$306,A209,'KONTAKTE'!$B$7:$B$306,D209)&lt;&gt;1,"",IFERROR(INDEX('KONTAKTE'!$F$7:$F$306,SUMIFS('KONTAKTE'!$AF$7:$AF$306,'KONTAKTE'!$A$7:$A$306,A209,'KONTAKTE'!$B$7:$B$306,D209)),"")))</x:f>
      </x:c>
    </x:row>
    <x:row r="210" ht="22.5" customHeight="1">
      <x:c r="A210" s="61" t="str">
        <x:v>Eigene Daten</x:v>
      </x:c>
      <x:c r="B210" s="61" t="str">
        <x:v>Ja</x:v>
      </x:c>
      <x:c r="C210" s="58"/>
      <x:c r="D210" s="58"/>
      <x:c r="E210" s="58"/>
      <x:c r="F210" s="125"/>
      <x:c r="G210" s="58"/>
      <x:c r="H210" s="58"/>
      <x:c r="I210" s="58"/>
      <x:c r="J210" s="129"/>
      <x:c r="K210" s="58"/>
      <x:c r="L210" s="58"/>
      <x:c r="M210" s="58"/>
      <x:c r="N210" s="58"/>
      <x:c r="O210" s="58"/>
      <x:c r="P210" s="58"/>
      <x:c r="Q210" s="58"/>
      <x:c r="R210" s="127" t="str">
        <x:f>IF(D210="","",IF(COUNTIFS('KONTAKTE'!$A$7:$A$306,A210,'KONTAKTE'!$B$7:$B$306,D210)&lt;&gt;1,"",IFERROR(INDEX('KONTAKTE'!$AD$7:$AD$306,SUMIFS('KONTAKTE'!$AF$7:$AF$306,'KONTAKTE'!$A$7:$A$306,A210,'KONTAKTE'!$B$7:$B$306,D210)),"")))</x:f>
      </x:c>
      <x:c r="S210" s="123" t="str">
        <x:f>IF(D210="","",IF(COUNTIFS('KONTAKTE'!$A$7:$A$306,A210,'KONTAKTE'!$B$7:$B$306,D210)&lt;&gt;1,"",IFERROR(INDEX('KONTAKTE'!$Z$7:$Z$306,SUMIFS('KONTAKTE'!$AF$7:$AF$306,'KONTAKTE'!$A$7:$A$306,A210,'KONTAKTE'!$B$7:$B$306,D210)),"")))</x:f>
      </x:c>
      <x:c r="T210" s="123" t="str">
        <x:f>IF(D210="","",IF(COUNTIFS('KONTAKTE'!$A$7:$A$306,A210,'KONTAKTE'!$B$7:$B$306,D210)&lt;&gt;1,"",IFERROR(INDEX('KONTAKTE'!$AA$7:$AA$306,SUMIFS('KONTAKTE'!$AF$7:$AF$306,'KONTAKTE'!$A$7:$A$306,A210,'KONTAKTE'!$B$7:$B$306,D210)),"")))</x:f>
      </x:c>
      <x:c r="U210" s="131" t="str">
        <x:f>IF(OR(D210="",F210="",Y210=""),"",IFERROR(INT(F210-Y210),""))</x:f>
      </x:c>
      <x:c r="V210" s="123" t="str">
        <x:f>IF(C210="","",IF(COUNTIFS('KONTAKTE'!$A$7:$A$306,A210,'KONTAKTE'!$B$7:$B$306,D210)=0,"Lead-ID fehlt",IF(COUNTIFS('KONTAKTE'!$A$7:$A$306,A210,'KONTAKTE'!$B$7:$B$306,D210)&gt;1,"Lead-ID doppelt",IF(AND(G210="customer_won",E210=""),"Deal-ID fehlt",IF(AND(B210="Ja",G210="qualified_lead",D210&lt;&gt;"",COUNTIFS($A$7:$A$406,A210,$B$7:$B$406,"Ja",$D$7:$D$406,D210,$G$7:$G$406,"qualified_lead")&gt;1),"Duplikat prüfen",IF(AND(B210="Ja",G210="customer_won",E210&lt;&gt;"",COUNTIFS($A$7:$A$406,A210,$B$7:$B$406,"Ja",$E$7:$E$406,E210,$G$7:$G$406,"customer_won")&gt;1),"Duplikat prüfen",IF(U210&lt;0,"Datum prüfen",IF(AND(OR(G210="customer_won",G210="revenue_recorded"),OR(J210="",K210="Nicht zutreffend")),"Wert prüfen",IF(AND(G210="customer_lost",COUNTIFS($A$7:$A$406,A210,$D$7:$D$406,D210,$G$7:$G$406,"qualified_lead",$F$7:$F$406,"&lt;="&amp;F210,$B$7:$B$406,"Ja")=0),"Qualifikation fehlt","Bereit")))))))))</x:f>
      </x:c>
      <x:c r="W210" s="123" t="n">
        <x:f>IF(AND(B210="Ja",G210="qualified_lead",D210&lt;&gt;""),IF(COUNTIFS($A$7:A210,A210,$B$7:B210,"Ja",$D$7:D210,D210,$G$7:G210,"qualified_lead")=1,1,0),0)</x:f>
        <x:v>0</x:v>
      </x:c>
      <x:c r="X210" s="123" t="n">
        <x:f>IF(AND(B210="Ja",G210="customer_won",E210&lt;&gt;""),IF(COUNTIFS($A$7:A210,A210,$B$7:B210,"Ja",$E$7:E210,E210,$G$7:G210,"customer_won")=1,1,0),0)</x:f>
        <x:v>0</x:v>
      </x:c>
      <x:c r="Y210" s="133" t="str">
        <x:f>IF(D210="","",IF(COUNTIFS('KONTAKTE'!$A$7:$A$306,A210,'KONTAKTE'!$B$7:$B$306,D210)&lt;&gt;1,"",IFERROR(INDEX('KONTAKTE'!$F$7:$F$306,SUMIFS('KONTAKTE'!$AF$7:$AF$306,'KONTAKTE'!$A$7:$A$306,A210,'KONTAKTE'!$B$7:$B$306,D210)),"")))</x:f>
      </x:c>
    </x:row>
    <x:row r="211" ht="22.5" customHeight="1">
      <x:c r="A211" s="61" t="str">
        <x:v>Eigene Daten</x:v>
      </x:c>
      <x:c r="B211" s="61" t="str">
        <x:v>Ja</x:v>
      </x:c>
      <x:c r="C211" s="58"/>
      <x:c r="D211" s="58"/>
      <x:c r="E211" s="58"/>
      <x:c r="F211" s="125"/>
      <x:c r="G211" s="58"/>
      <x:c r="H211" s="58"/>
      <x:c r="I211" s="58"/>
      <x:c r="J211" s="129"/>
      <x:c r="K211" s="58"/>
      <x:c r="L211" s="58"/>
      <x:c r="M211" s="58"/>
      <x:c r="N211" s="58"/>
      <x:c r="O211" s="58"/>
      <x:c r="P211" s="58"/>
      <x:c r="Q211" s="58"/>
      <x:c r="R211" s="127" t="str">
        <x:f>IF(D211="","",IF(COUNTIFS('KONTAKTE'!$A$7:$A$306,A211,'KONTAKTE'!$B$7:$B$306,D211)&lt;&gt;1,"",IFERROR(INDEX('KONTAKTE'!$AD$7:$AD$306,SUMIFS('KONTAKTE'!$AF$7:$AF$306,'KONTAKTE'!$A$7:$A$306,A211,'KONTAKTE'!$B$7:$B$306,D211)),"")))</x:f>
      </x:c>
      <x:c r="S211" s="123" t="str">
        <x:f>IF(D211="","",IF(COUNTIFS('KONTAKTE'!$A$7:$A$306,A211,'KONTAKTE'!$B$7:$B$306,D211)&lt;&gt;1,"",IFERROR(INDEX('KONTAKTE'!$Z$7:$Z$306,SUMIFS('KONTAKTE'!$AF$7:$AF$306,'KONTAKTE'!$A$7:$A$306,A211,'KONTAKTE'!$B$7:$B$306,D211)),"")))</x:f>
      </x:c>
      <x:c r="T211" s="123" t="str">
        <x:f>IF(D211="","",IF(COUNTIFS('KONTAKTE'!$A$7:$A$306,A211,'KONTAKTE'!$B$7:$B$306,D211)&lt;&gt;1,"",IFERROR(INDEX('KONTAKTE'!$AA$7:$AA$306,SUMIFS('KONTAKTE'!$AF$7:$AF$306,'KONTAKTE'!$A$7:$A$306,A211,'KONTAKTE'!$B$7:$B$306,D211)),"")))</x:f>
      </x:c>
      <x:c r="U211" s="131" t="str">
        <x:f>IF(OR(D211="",F211="",Y211=""),"",IFERROR(INT(F211-Y211),""))</x:f>
      </x:c>
      <x:c r="V211" s="123" t="str">
        <x:f>IF(C211="","",IF(COUNTIFS('KONTAKTE'!$A$7:$A$306,A211,'KONTAKTE'!$B$7:$B$306,D211)=0,"Lead-ID fehlt",IF(COUNTIFS('KONTAKTE'!$A$7:$A$306,A211,'KONTAKTE'!$B$7:$B$306,D211)&gt;1,"Lead-ID doppelt",IF(AND(G211="customer_won",E211=""),"Deal-ID fehlt",IF(AND(B211="Ja",G211="qualified_lead",D211&lt;&gt;"",COUNTIFS($A$7:$A$406,A211,$B$7:$B$406,"Ja",$D$7:$D$406,D211,$G$7:$G$406,"qualified_lead")&gt;1),"Duplikat prüfen",IF(AND(B211="Ja",G211="customer_won",E211&lt;&gt;"",COUNTIFS($A$7:$A$406,A211,$B$7:$B$406,"Ja",$E$7:$E$406,E211,$G$7:$G$406,"customer_won")&gt;1),"Duplikat prüfen",IF(U211&lt;0,"Datum prüfen",IF(AND(OR(G211="customer_won",G211="revenue_recorded"),OR(J211="",K211="Nicht zutreffend")),"Wert prüfen",IF(AND(G211="customer_lost",COUNTIFS($A$7:$A$406,A211,$D$7:$D$406,D211,$G$7:$G$406,"qualified_lead",$F$7:$F$406,"&lt;="&amp;F211,$B$7:$B$406,"Ja")=0),"Qualifikation fehlt","Bereit")))))))))</x:f>
      </x:c>
      <x:c r="W211" s="123" t="n">
        <x:f>IF(AND(B211="Ja",G211="qualified_lead",D211&lt;&gt;""),IF(COUNTIFS($A$7:A211,A211,$B$7:B211,"Ja",$D$7:D211,D211,$G$7:G211,"qualified_lead")=1,1,0),0)</x:f>
        <x:v>0</x:v>
      </x:c>
      <x:c r="X211" s="123" t="n">
        <x:f>IF(AND(B211="Ja",G211="customer_won",E211&lt;&gt;""),IF(COUNTIFS($A$7:A211,A211,$B$7:B211,"Ja",$E$7:E211,E211,$G$7:G211,"customer_won")=1,1,0),0)</x:f>
        <x:v>0</x:v>
      </x:c>
      <x:c r="Y211" s="133" t="str">
        <x:f>IF(D211="","",IF(COUNTIFS('KONTAKTE'!$A$7:$A$306,A211,'KONTAKTE'!$B$7:$B$306,D211)&lt;&gt;1,"",IFERROR(INDEX('KONTAKTE'!$F$7:$F$306,SUMIFS('KONTAKTE'!$AF$7:$AF$306,'KONTAKTE'!$A$7:$A$306,A211,'KONTAKTE'!$B$7:$B$306,D211)),"")))</x:f>
      </x:c>
    </x:row>
    <x:row r="212" ht="22.5" customHeight="1">
      <x:c r="A212" s="61" t="str">
        <x:v>Eigene Daten</x:v>
      </x:c>
      <x:c r="B212" s="61" t="str">
        <x:v>Ja</x:v>
      </x:c>
      <x:c r="C212" s="58"/>
      <x:c r="D212" s="58"/>
      <x:c r="E212" s="58"/>
      <x:c r="F212" s="125"/>
      <x:c r="G212" s="58"/>
      <x:c r="H212" s="58"/>
      <x:c r="I212" s="58"/>
      <x:c r="J212" s="129"/>
      <x:c r="K212" s="58"/>
      <x:c r="L212" s="58"/>
      <x:c r="M212" s="58"/>
      <x:c r="N212" s="58"/>
      <x:c r="O212" s="58"/>
      <x:c r="P212" s="58"/>
      <x:c r="Q212" s="58"/>
      <x:c r="R212" s="127" t="str">
        <x:f>IF(D212="","",IF(COUNTIFS('KONTAKTE'!$A$7:$A$306,A212,'KONTAKTE'!$B$7:$B$306,D212)&lt;&gt;1,"",IFERROR(INDEX('KONTAKTE'!$AD$7:$AD$306,SUMIFS('KONTAKTE'!$AF$7:$AF$306,'KONTAKTE'!$A$7:$A$306,A212,'KONTAKTE'!$B$7:$B$306,D212)),"")))</x:f>
      </x:c>
      <x:c r="S212" s="123" t="str">
        <x:f>IF(D212="","",IF(COUNTIFS('KONTAKTE'!$A$7:$A$306,A212,'KONTAKTE'!$B$7:$B$306,D212)&lt;&gt;1,"",IFERROR(INDEX('KONTAKTE'!$Z$7:$Z$306,SUMIFS('KONTAKTE'!$AF$7:$AF$306,'KONTAKTE'!$A$7:$A$306,A212,'KONTAKTE'!$B$7:$B$306,D212)),"")))</x:f>
      </x:c>
      <x:c r="T212" s="123" t="str">
        <x:f>IF(D212="","",IF(COUNTIFS('KONTAKTE'!$A$7:$A$306,A212,'KONTAKTE'!$B$7:$B$306,D212)&lt;&gt;1,"",IFERROR(INDEX('KONTAKTE'!$AA$7:$AA$306,SUMIFS('KONTAKTE'!$AF$7:$AF$306,'KONTAKTE'!$A$7:$A$306,A212,'KONTAKTE'!$B$7:$B$306,D212)),"")))</x:f>
      </x:c>
      <x:c r="U212" s="131" t="str">
        <x:f>IF(OR(D212="",F212="",Y212=""),"",IFERROR(INT(F212-Y212),""))</x:f>
      </x:c>
      <x:c r="V212" s="123" t="str">
        <x:f>IF(C212="","",IF(COUNTIFS('KONTAKTE'!$A$7:$A$306,A212,'KONTAKTE'!$B$7:$B$306,D212)=0,"Lead-ID fehlt",IF(COUNTIFS('KONTAKTE'!$A$7:$A$306,A212,'KONTAKTE'!$B$7:$B$306,D212)&gt;1,"Lead-ID doppelt",IF(AND(G212="customer_won",E212=""),"Deal-ID fehlt",IF(AND(B212="Ja",G212="qualified_lead",D212&lt;&gt;"",COUNTIFS($A$7:$A$406,A212,$B$7:$B$406,"Ja",$D$7:$D$406,D212,$G$7:$G$406,"qualified_lead")&gt;1),"Duplikat prüfen",IF(AND(B212="Ja",G212="customer_won",E212&lt;&gt;"",COUNTIFS($A$7:$A$406,A212,$B$7:$B$406,"Ja",$E$7:$E$406,E212,$G$7:$G$406,"customer_won")&gt;1),"Duplikat prüfen",IF(U212&lt;0,"Datum prüfen",IF(AND(OR(G212="customer_won",G212="revenue_recorded"),OR(J212="",K212="Nicht zutreffend")),"Wert prüfen",IF(AND(G212="customer_lost",COUNTIFS($A$7:$A$406,A212,$D$7:$D$406,D212,$G$7:$G$406,"qualified_lead",$F$7:$F$406,"&lt;="&amp;F212,$B$7:$B$406,"Ja")=0),"Qualifikation fehlt","Bereit")))))))))</x:f>
      </x:c>
      <x:c r="W212" s="123" t="n">
        <x:f>IF(AND(B212="Ja",G212="qualified_lead",D212&lt;&gt;""),IF(COUNTIFS($A$7:A212,A212,$B$7:B212,"Ja",$D$7:D212,D212,$G$7:G212,"qualified_lead")=1,1,0),0)</x:f>
        <x:v>0</x:v>
      </x:c>
      <x:c r="X212" s="123" t="n">
        <x:f>IF(AND(B212="Ja",G212="customer_won",E212&lt;&gt;""),IF(COUNTIFS($A$7:A212,A212,$B$7:B212,"Ja",$E$7:E212,E212,$G$7:G212,"customer_won")=1,1,0),0)</x:f>
        <x:v>0</x:v>
      </x:c>
      <x:c r="Y212" s="133" t="str">
        <x:f>IF(D212="","",IF(COUNTIFS('KONTAKTE'!$A$7:$A$306,A212,'KONTAKTE'!$B$7:$B$306,D212)&lt;&gt;1,"",IFERROR(INDEX('KONTAKTE'!$F$7:$F$306,SUMIFS('KONTAKTE'!$AF$7:$AF$306,'KONTAKTE'!$A$7:$A$306,A212,'KONTAKTE'!$B$7:$B$306,D212)),"")))</x:f>
      </x:c>
    </x:row>
    <x:row r="213" ht="22.5" customHeight="1">
      <x:c r="A213" s="61" t="str">
        <x:v>Eigene Daten</x:v>
      </x:c>
      <x:c r="B213" s="61" t="str">
        <x:v>Ja</x:v>
      </x:c>
      <x:c r="C213" s="58"/>
      <x:c r="D213" s="58"/>
      <x:c r="E213" s="58"/>
      <x:c r="F213" s="125"/>
      <x:c r="G213" s="58"/>
      <x:c r="H213" s="58"/>
      <x:c r="I213" s="58"/>
      <x:c r="J213" s="129"/>
      <x:c r="K213" s="58"/>
      <x:c r="L213" s="58"/>
      <x:c r="M213" s="58"/>
      <x:c r="N213" s="58"/>
      <x:c r="O213" s="58"/>
      <x:c r="P213" s="58"/>
      <x:c r="Q213" s="58"/>
      <x:c r="R213" s="127" t="str">
        <x:f>IF(D213="","",IF(COUNTIFS('KONTAKTE'!$A$7:$A$306,A213,'KONTAKTE'!$B$7:$B$306,D213)&lt;&gt;1,"",IFERROR(INDEX('KONTAKTE'!$AD$7:$AD$306,SUMIFS('KONTAKTE'!$AF$7:$AF$306,'KONTAKTE'!$A$7:$A$306,A213,'KONTAKTE'!$B$7:$B$306,D213)),"")))</x:f>
      </x:c>
      <x:c r="S213" s="123" t="str">
        <x:f>IF(D213="","",IF(COUNTIFS('KONTAKTE'!$A$7:$A$306,A213,'KONTAKTE'!$B$7:$B$306,D213)&lt;&gt;1,"",IFERROR(INDEX('KONTAKTE'!$Z$7:$Z$306,SUMIFS('KONTAKTE'!$AF$7:$AF$306,'KONTAKTE'!$A$7:$A$306,A213,'KONTAKTE'!$B$7:$B$306,D213)),"")))</x:f>
      </x:c>
      <x:c r="T213" s="123" t="str">
        <x:f>IF(D213="","",IF(COUNTIFS('KONTAKTE'!$A$7:$A$306,A213,'KONTAKTE'!$B$7:$B$306,D213)&lt;&gt;1,"",IFERROR(INDEX('KONTAKTE'!$AA$7:$AA$306,SUMIFS('KONTAKTE'!$AF$7:$AF$306,'KONTAKTE'!$A$7:$A$306,A213,'KONTAKTE'!$B$7:$B$306,D213)),"")))</x:f>
      </x:c>
      <x:c r="U213" s="131" t="str">
        <x:f>IF(OR(D213="",F213="",Y213=""),"",IFERROR(INT(F213-Y213),""))</x:f>
      </x:c>
      <x:c r="V213" s="123" t="str">
        <x:f>IF(C213="","",IF(COUNTIFS('KONTAKTE'!$A$7:$A$306,A213,'KONTAKTE'!$B$7:$B$306,D213)=0,"Lead-ID fehlt",IF(COUNTIFS('KONTAKTE'!$A$7:$A$306,A213,'KONTAKTE'!$B$7:$B$306,D213)&gt;1,"Lead-ID doppelt",IF(AND(G213="customer_won",E213=""),"Deal-ID fehlt",IF(AND(B213="Ja",G213="qualified_lead",D213&lt;&gt;"",COUNTIFS($A$7:$A$406,A213,$B$7:$B$406,"Ja",$D$7:$D$406,D213,$G$7:$G$406,"qualified_lead")&gt;1),"Duplikat prüfen",IF(AND(B213="Ja",G213="customer_won",E213&lt;&gt;"",COUNTIFS($A$7:$A$406,A213,$B$7:$B$406,"Ja",$E$7:$E$406,E213,$G$7:$G$406,"customer_won")&gt;1),"Duplikat prüfen",IF(U213&lt;0,"Datum prüfen",IF(AND(OR(G213="customer_won",G213="revenue_recorded"),OR(J213="",K213="Nicht zutreffend")),"Wert prüfen",IF(AND(G213="customer_lost",COUNTIFS($A$7:$A$406,A213,$D$7:$D$406,D213,$G$7:$G$406,"qualified_lead",$F$7:$F$406,"&lt;="&amp;F213,$B$7:$B$406,"Ja")=0),"Qualifikation fehlt","Bereit")))))))))</x:f>
      </x:c>
      <x:c r="W213" s="123" t="n">
        <x:f>IF(AND(B213="Ja",G213="qualified_lead",D213&lt;&gt;""),IF(COUNTIFS($A$7:A213,A213,$B$7:B213,"Ja",$D$7:D213,D213,$G$7:G213,"qualified_lead")=1,1,0),0)</x:f>
        <x:v>0</x:v>
      </x:c>
      <x:c r="X213" s="123" t="n">
        <x:f>IF(AND(B213="Ja",G213="customer_won",E213&lt;&gt;""),IF(COUNTIFS($A$7:A213,A213,$B$7:B213,"Ja",$E$7:E213,E213,$G$7:G213,"customer_won")=1,1,0),0)</x:f>
        <x:v>0</x:v>
      </x:c>
      <x:c r="Y213" s="133" t="str">
        <x:f>IF(D213="","",IF(COUNTIFS('KONTAKTE'!$A$7:$A$306,A213,'KONTAKTE'!$B$7:$B$306,D213)&lt;&gt;1,"",IFERROR(INDEX('KONTAKTE'!$F$7:$F$306,SUMIFS('KONTAKTE'!$AF$7:$AF$306,'KONTAKTE'!$A$7:$A$306,A213,'KONTAKTE'!$B$7:$B$306,D213)),"")))</x:f>
      </x:c>
    </x:row>
    <x:row r="214" ht="22.5" customHeight="1">
      <x:c r="A214" s="61" t="str">
        <x:v>Eigene Daten</x:v>
      </x:c>
      <x:c r="B214" s="61" t="str">
        <x:v>Ja</x:v>
      </x:c>
      <x:c r="C214" s="58"/>
      <x:c r="D214" s="58"/>
      <x:c r="E214" s="58"/>
      <x:c r="F214" s="125"/>
      <x:c r="G214" s="58"/>
      <x:c r="H214" s="58"/>
      <x:c r="I214" s="58"/>
      <x:c r="J214" s="129"/>
      <x:c r="K214" s="58"/>
      <x:c r="L214" s="58"/>
      <x:c r="M214" s="58"/>
      <x:c r="N214" s="58"/>
      <x:c r="O214" s="58"/>
      <x:c r="P214" s="58"/>
      <x:c r="Q214" s="58"/>
      <x:c r="R214" s="127" t="str">
        <x:f>IF(D214="","",IF(COUNTIFS('KONTAKTE'!$A$7:$A$306,A214,'KONTAKTE'!$B$7:$B$306,D214)&lt;&gt;1,"",IFERROR(INDEX('KONTAKTE'!$AD$7:$AD$306,SUMIFS('KONTAKTE'!$AF$7:$AF$306,'KONTAKTE'!$A$7:$A$306,A214,'KONTAKTE'!$B$7:$B$306,D214)),"")))</x:f>
      </x:c>
      <x:c r="S214" s="123" t="str">
        <x:f>IF(D214="","",IF(COUNTIFS('KONTAKTE'!$A$7:$A$306,A214,'KONTAKTE'!$B$7:$B$306,D214)&lt;&gt;1,"",IFERROR(INDEX('KONTAKTE'!$Z$7:$Z$306,SUMIFS('KONTAKTE'!$AF$7:$AF$306,'KONTAKTE'!$A$7:$A$306,A214,'KONTAKTE'!$B$7:$B$306,D214)),"")))</x:f>
      </x:c>
      <x:c r="T214" s="123" t="str">
        <x:f>IF(D214="","",IF(COUNTIFS('KONTAKTE'!$A$7:$A$306,A214,'KONTAKTE'!$B$7:$B$306,D214)&lt;&gt;1,"",IFERROR(INDEX('KONTAKTE'!$AA$7:$AA$306,SUMIFS('KONTAKTE'!$AF$7:$AF$306,'KONTAKTE'!$A$7:$A$306,A214,'KONTAKTE'!$B$7:$B$306,D214)),"")))</x:f>
      </x:c>
      <x:c r="U214" s="131" t="str">
        <x:f>IF(OR(D214="",F214="",Y214=""),"",IFERROR(INT(F214-Y214),""))</x:f>
      </x:c>
      <x:c r="V214" s="123" t="str">
        <x:f>IF(C214="","",IF(COUNTIFS('KONTAKTE'!$A$7:$A$306,A214,'KONTAKTE'!$B$7:$B$306,D214)=0,"Lead-ID fehlt",IF(COUNTIFS('KONTAKTE'!$A$7:$A$306,A214,'KONTAKTE'!$B$7:$B$306,D214)&gt;1,"Lead-ID doppelt",IF(AND(G214="customer_won",E214=""),"Deal-ID fehlt",IF(AND(B214="Ja",G214="qualified_lead",D214&lt;&gt;"",COUNTIFS($A$7:$A$406,A214,$B$7:$B$406,"Ja",$D$7:$D$406,D214,$G$7:$G$406,"qualified_lead")&gt;1),"Duplikat prüfen",IF(AND(B214="Ja",G214="customer_won",E214&lt;&gt;"",COUNTIFS($A$7:$A$406,A214,$B$7:$B$406,"Ja",$E$7:$E$406,E214,$G$7:$G$406,"customer_won")&gt;1),"Duplikat prüfen",IF(U214&lt;0,"Datum prüfen",IF(AND(OR(G214="customer_won",G214="revenue_recorded"),OR(J214="",K214="Nicht zutreffend")),"Wert prüfen",IF(AND(G214="customer_lost",COUNTIFS($A$7:$A$406,A214,$D$7:$D$406,D214,$G$7:$G$406,"qualified_lead",$F$7:$F$406,"&lt;="&amp;F214,$B$7:$B$406,"Ja")=0),"Qualifikation fehlt","Bereit")))))))))</x:f>
      </x:c>
      <x:c r="W214" s="123" t="n">
        <x:f>IF(AND(B214="Ja",G214="qualified_lead",D214&lt;&gt;""),IF(COUNTIFS($A$7:A214,A214,$B$7:B214,"Ja",$D$7:D214,D214,$G$7:G214,"qualified_lead")=1,1,0),0)</x:f>
        <x:v>0</x:v>
      </x:c>
      <x:c r="X214" s="123" t="n">
        <x:f>IF(AND(B214="Ja",G214="customer_won",E214&lt;&gt;""),IF(COUNTIFS($A$7:A214,A214,$B$7:B214,"Ja",$E$7:E214,E214,$G$7:G214,"customer_won")=1,1,0),0)</x:f>
        <x:v>0</x:v>
      </x:c>
      <x:c r="Y214" s="133" t="str">
        <x:f>IF(D214="","",IF(COUNTIFS('KONTAKTE'!$A$7:$A$306,A214,'KONTAKTE'!$B$7:$B$306,D214)&lt;&gt;1,"",IFERROR(INDEX('KONTAKTE'!$F$7:$F$306,SUMIFS('KONTAKTE'!$AF$7:$AF$306,'KONTAKTE'!$A$7:$A$306,A214,'KONTAKTE'!$B$7:$B$306,D214)),"")))</x:f>
      </x:c>
    </x:row>
    <x:row r="215" ht="22.5" customHeight="1">
      <x:c r="A215" s="61" t="str">
        <x:v>Eigene Daten</x:v>
      </x:c>
      <x:c r="B215" s="61" t="str">
        <x:v>Ja</x:v>
      </x:c>
      <x:c r="C215" s="58"/>
      <x:c r="D215" s="58"/>
      <x:c r="E215" s="58"/>
      <x:c r="F215" s="125"/>
      <x:c r="G215" s="58"/>
      <x:c r="H215" s="58"/>
      <x:c r="I215" s="58"/>
      <x:c r="J215" s="129"/>
      <x:c r="K215" s="58"/>
      <x:c r="L215" s="58"/>
      <x:c r="M215" s="58"/>
      <x:c r="N215" s="58"/>
      <x:c r="O215" s="58"/>
      <x:c r="P215" s="58"/>
      <x:c r="Q215" s="58"/>
      <x:c r="R215" s="127" t="str">
        <x:f>IF(D215="","",IF(COUNTIFS('KONTAKTE'!$A$7:$A$306,A215,'KONTAKTE'!$B$7:$B$306,D215)&lt;&gt;1,"",IFERROR(INDEX('KONTAKTE'!$AD$7:$AD$306,SUMIFS('KONTAKTE'!$AF$7:$AF$306,'KONTAKTE'!$A$7:$A$306,A215,'KONTAKTE'!$B$7:$B$306,D215)),"")))</x:f>
      </x:c>
      <x:c r="S215" s="123" t="str">
        <x:f>IF(D215="","",IF(COUNTIFS('KONTAKTE'!$A$7:$A$306,A215,'KONTAKTE'!$B$7:$B$306,D215)&lt;&gt;1,"",IFERROR(INDEX('KONTAKTE'!$Z$7:$Z$306,SUMIFS('KONTAKTE'!$AF$7:$AF$306,'KONTAKTE'!$A$7:$A$306,A215,'KONTAKTE'!$B$7:$B$306,D215)),"")))</x:f>
      </x:c>
      <x:c r="T215" s="123" t="str">
        <x:f>IF(D215="","",IF(COUNTIFS('KONTAKTE'!$A$7:$A$306,A215,'KONTAKTE'!$B$7:$B$306,D215)&lt;&gt;1,"",IFERROR(INDEX('KONTAKTE'!$AA$7:$AA$306,SUMIFS('KONTAKTE'!$AF$7:$AF$306,'KONTAKTE'!$A$7:$A$306,A215,'KONTAKTE'!$B$7:$B$306,D215)),"")))</x:f>
      </x:c>
      <x:c r="U215" s="131" t="str">
        <x:f>IF(OR(D215="",F215="",Y215=""),"",IFERROR(INT(F215-Y215),""))</x:f>
      </x:c>
      <x:c r="V215" s="123" t="str">
        <x:f>IF(C215="","",IF(COUNTIFS('KONTAKTE'!$A$7:$A$306,A215,'KONTAKTE'!$B$7:$B$306,D215)=0,"Lead-ID fehlt",IF(COUNTIFS('KONTAKTE'!$A$7:$A$306,A215,'KONTAKTE'!$B$7:$B$306,D215)&gt;1,"Lead-ID doppelt",IF(AND(G215="customer_won",E215=""),"Deal-ID fehlt",IF(AND(B215="Ja",G215="qualified_lead",D215&lt;&gt;"",COUNTIFS($A$7:$A$406,A215,$B$7:$B$406,"Ja",$D$7:$D$406,D215,$G$7:$G$406,"qualified_lead")&gt;1),"Duplikat prüfen",IF(AND(B215="Ja",G215="customer_won",E215&lt;&gt;"",COUNTIFS($A$7:$A$406,A215,$B$7:$B$406,"Ja",$E$7:$E$406,E215,$G$7:$G$406,"customer_won")&gt;1),"Duplikat prüfen",IF(U215&lt;0,"Datum prüfen",IF(AND(OR(G215="customer_won",G215="revenue_recorded"),OR(J215="",K215="Nicht zutreffend")),"Wert prüfen",IF(AND(G215="customer_lost",COUNTIFS($A$7:$A$406,A215,$D$7:$D$406,D215,$G$7:$G$406,"qualified_lead",$F$7:$F$406,"&lt;="&amp;F215,$B$7:$B$406,"Ja")=0),"Qualifikation fehlt","Bereit")))))))))</x:f>
      </x:c>
      <x:c r="W215" s="123" t="n">
        <x:f>IF(AND(B215="Ja",G215="qualified_lead",D215&lt;&gt;""),IF(COUNTIFS($A$7:A215,A215,$B$7:B215,"Ja",$D$7:D215,D215,$G$7:G215,"qualified_lead")=1,1,0),0)</x:f>
        <x:v>0</x:v>
      </x:c>
      <x:c r="X215" s="123" t="n">
        <x:f>IF(AND(B215="Ja",G215="customer_won",E215&lt;&gt;""),IF(COUNTIFS($A$7:A215,A215,$B$7:B215,"Ja",$E$7:E215,E215,$G$7:G215,"customer_won")=1,1,0),0)</x:f>
        <x:v>0</x:v>
      </x:c>
      <x:c r="Y215" s="133" t="str">
        <x:f>IF(D215="","",IF(COUNTIFS('KONTAKTE'!$A$7:$A$306,A215,'KONTAKTE'!$B$7:$B$306,D215)&lt;&gt;1,"",IFERROR(INDEX('KONTAKTE'!$F$7:$F$306,SUMIFS('KONTAKTE'!$AF$7:$AF$306,'KONTAKTE'!$A$7:$A$306,A215,'KONTAKTE'!$B$7:$B$306,D215)),"")))</x:f>
      </x:c>
    </x:row>
    <x:row r="216" ht="22.5" customHeight="1">
      <x:c r="A216" s="61" t="str">
        <x:v>Eigene Daten</x:v>
      </x:c>
      <x:c r="B216" s="61" t="str">
        <x:v>Ja</x:v>
      </x:c>
      <x:c r="C216" s="58"/>
      <x:c r="D216" s="58"/>
      <x:c r="E216" s="58"/>
      <x:c r="F216" s="125"/>
      <x:c r="G216" s="58"/>
      <x:c r="H216" s="58"/>
      <x:c r="I216" s="58"/>
      <x:c r="J216" s="129"/>
      <x:c r="K216" s="58"/>
      <x:c r="L216" s="58"/>
      <x:c r="M216" s="58"/>
      <x:c r="N216" s="58"/>
      <x:c r="O216" s="58"/>
      <x:c r="P216" s="58"/>
      <x:c r="Q216" s="58"/>
      <x:c r="R216" s="127" t="str">
        <x:f>IF(D216="","",IF(COUNTIFS('KONTAKTE'!$A$7:$A$306,A216,'KONTAKTE'!$B$7:$B$306,D216)&lt;&gt;1,"",IFERROR(INDEX('KONTAKTE'!$AD$7:$AD$306,SUMIFS('KONTAKTE'!$AF$7:$AF$306,'KONTAKTE'!$A$7:$A$306,A216,'KONTAKTE'!$B$7:$B$306,D216)),"")))</x:f>
      </x:c>
      <x:c r="S216" s="123" t="str">
        <x:f>IF(D216="","",IF(COUNTIFS('KONTAKTE'!$A$7:$A$306,A216,'KONTAKTE'!$B$7:$B$306,D216)&lt;&gt;1,"",IFERROR(INDEX('KONTAKTE'!$Z$7:$Z$306,SUMIFS('KONTAKTE'!$AF$7:$AF$306,'KONTAKTE'!$A$7:$A$306,A216,'KONTAKTE'!$B$7:$B$306,D216)),"")))</x:f>
      </x:c>
      <x:c r="T216" s="123" t="str">
        <x:f>IF(D216="","",IF(COUNTIFS('KONTAKTE'!$A$7:$A$306,A216,'KONTAKTE'!$B$7:$B$306,D216)&lt;&gt;1,"",IFERROR(INDEX('KONTAKTE'!$AA$7:$AA$306,SUMIFS('KONTAKTE'!$AF$7:$AF$306,'KONTAKTE'!$A$7:$A$306,A216,'KONTAKTE'!$B$7:$B$306,D216)),"")))</x:f>
      </x:c>
      <x:c r="U216" s="131" t="str">
        <x:f>IF(OR(D216="",F216="",Y216=""),"",IFERROR(INT(F216-Y216),""))</x:f>
      </x:c>
      <x:c r="V216" s="123" t="str">
        <x:f>IF(C216="","",IF(COUNTIFS('KONTAKTE'!$A$7:$A$306,A216,'KONTAKTE'!$B$7:$B$306,D216)=0,"Lead-ID fehlt",IF(COUNTIFS('KONTAKTE'!$A$7:$A$306,A216,'KONTAKTE'!$B$7:$B$306,D216)&gt;1,"Lead-ID doppelt",IF(AND(G216="customer_won",E216=""),"Deal-ID fehlt",IF(AND(B216="Ja",G216="qualified_lead",D216&lt;&gt;"",COUNTIFS($A$7:$A$406,A216,$B$7:$B$406,"Ja",$D$7:$D$406,D216,$G$7:$G$406,"qualified_lead")&gt;1),"Duplikat prüfen",IF(AND(B216="Ja",G216="customer_won",E216&lt;&gt;"",COUNTIFS($A$7:$A$406,A216,$B$7:$B$406,"Ja",$E$7:$E$406,E216,$G$7:$G$406,"customer_won")&gt;1),"Duplikat prüfen",IF(U216&lt;0,"Datum prüfen",IF(AND(OR(G216="customer_won",G216="revenue_recorded"),OR(J216="",K216="Nicht zutreffend")),"Wert prüfen",IF(AND(G216="customer_lost",COUNTIFS($A$7:$A$406,A216,$D$7:$D$406,D216,$G$7:$G$406,"qualified_lead",$F$7:$F$406,"&lt;="&amp;F216,$B$7:$B$406,"Ja")=0),"Qualifikation fehlt","Bereit")))))))))</x:f>
      </x:c>
      <x:c r="W216" s="123" t="n">
        <x:f>IF(AND(B216="Ja",G216="qualified_lead",D216&lt;&gt;""),IF(COUNTIFS($A$7:A216,A216,$B$7:B216,"Ja",$D$7:D216,D216,$G$7:G216,"qualified_lead")=1,1,0),0)</x:f>
        <x:v>0</x:v>
      </x:c>
      <x:c r="X216" s="123" t="n">
        <x:f>IF(AND(B216="Ja",G216="customer_won",E216&lt;&gt;""),IF(COUNTIFS($A$7:A216,A216,$B$7:B216,"Ja",$E$7:E216,E216,$G$7:G216,"customer_won")=1,1,0),0)</x:f>
        <x:v>0</x:v>
      </x:c>
      <x:c r="Y216" s="133" t="str">
        <x:f>IF(D216="","",IF(COUNTIFS('KONTAKTE'!$A$7:$A$306,A216,'KONTAKTE'!$B$7:$B$306,D216)&lt;&gt;1,"",IFERROR(INDEX('KONTAKTE'!$F$7:$F$306,SUMIFS('KONTAKTE'!$AF$7:$AF$306,'KONTAKTE'!$A$7:$A$306,A216,'KONTAKTE'!$B$7:$B$306,D216)),"")))</x:f>
      </x:c>
    </x:row>
    <x:row r="217" ht="22.5" customHeight="1">
      <x:c r="A217" s="61" t="str">
        <x:v>Eigene Daten</x:v>
      </x:c>
      <x:c r="B217" s="61" t="str">
        <x:v>Ja</x:v>
      </x:c>
      <x:c r="C217" s="58"/>
      <x:c r="D217" s="58"/>
      <x:c r="E217" s="58"/>
      <x:c r="F217" s="125"/>
      <x:c r="G217" s="58"/>
      <x:c r="H217" s="58"/>
      <x:c r="I217" s="58"/>
      <x:c r="J217" s="129"/>
      <x:c r="K217" s="58"/>
      <x:c r="L217" s="58"/>
      <x:c r="M217" s="58"/>
      <x:c r="N217" s="58"/>
      <x:c r="O217" s="58"/>
      <x:c r="P217" s="58"/>
      <x:c r="Q217" s="58"/>
      <x:c r="R217" s="127" t="str">
        <x:f>IF(D217="","",IF(COUNTIFS('KONTAKTE'!$A$7:$A$306,A217,'KONTAKTE'!$B$7:$B$306,D217)&lt;&gt;1,"",IFERROR(INDEX('KONTAKTE'!$AD$7:$AD$306,SUMIFS('KONTAKTE'!$AF$7:$AF$306,'KONTAKTE'!$A$7:$A$306,A217,'KONTAKTE'!$B$7:$B$306,D217)),"")))</x:f>
      </x:c>
      <x:c r="S217" s="123" t="str">
        <x:f>IF(D217="","",IF(COUNTIFS('KONTAKTE'!$A$7:$A$306,A217,'KONTAKTE'!$B$7:$B$306,D217)&lt;&gt;1,"",IFERROR(INDEX('KONTAKTE'!$Z$7:$Z$306,SUMIFS('KONTAKTE'!$AF$7:$AF$306,'KONTAKTE'!$A$7:$A$306,A217,'KONTAKTE'!$B$7:$B$306,D217)),"")))</x:f>
      </x:c>
      <x:c r="T217" s="123" t="str">
        <x:f>IF(D217="","",IF(COUNTIFS('KONTAKTE'!$A$7:$A$306,A217,'KONTAKTE'!$B$7:$B$306,D217)&lt;&gt;1,"",IFERROR(INDEX('KONTAKTE'!$AA$7:$AA$306,SUMIFS('KONTAKTE'!$AF$7:$AF$306,'KONTAKTE'!$A$7:$A$306,A217,'KONTAKTE'!$B$7:$B$306,D217)),"")))</x:f>
      </x:c>
      <x:c r="U217" s="131" t="str">
        <x:f>IF(OR(D217="",F217="",Y217=""),"",IFERROR(INT(F217-Y217),""))</x:f>
      </x:c>
      <x:c r="V217" s="123" t="str">
        <x:f>IF(C217="","",IF(COUNTIFS('KONTAKTE'!$A$7:$A$306,A217,'KONTAKTE'!$B$7:$B$306,D217)=0,"Lead-ID fehlt",IF(COUNTIFS('KONTAKTE'!$A$7:$A$306,A217,'KONTAKTE'!$B$7:$B$306,D217)&gt;1,"Lead-ID doppelt",IF(AND(G217="customer_won",E217=""),"Deal-ID fehlt",IF(AND(B217="Ja",G217="qualified_lead",D217&lt;&gt;"",COUNTIFS($A$7:$A$406,A217,$B$7:$B$406,"Ja",$D$7:$D$406,D217,$G$7:$G$406,"qualified_lead")&gt;1),"Duplikat prüfen",IF(AND(B217="Ja",G217="customer_won",E217&lt;&gt;"",COUNTIFS($A$7:$A$406,A217,$B$7:$B$406,"Ja",$E$7:$E$406,E217,$G$7:$G$406,"customer_won")&gt;1),"Duplikat prüfen",IF(U217&lt;0,"Datum prüfen",IF(AND(OR(G217="customer_won",G217="revenue_recorded"),OR(J217="",K217="Nicht zutreffend")),"Wert prüfen",IF(AND(G217="customer_lost",COUNTIFS($A$7:$A$406,A217,$D$7:$D$406,D217,$G$7:$G$406,"qualified_lead",$F$7:$F$406,"&lt;="&amp;F217,$B$7:$B$406,"Ja")=0),"Qualifikation fehlt","Bereit")))))))))</x:f>
      </x:c>
      <x:c r="W217" s="123" t="n">
        <x:f>IF(AND(B217="Ja",G217="qualified_lead",D217&lt;&gt;""),IF(COUNTIFS($A$7:A217,A217,$B$7:B217,"Ja",$D$7:D217,D217,$G$7:G217,"qualified_lead")=1,1,0),0)</x:f>
        <x:v>0</x:v>
      </x:c>
      <x:c r="X217" s="123" t="n">
        <x:f>IF(AND(B217="Ja",G217="customer_won",E217&lt;&gt;""),IF(COUNTIFS($A$7:A217,A217,$B$7:B217,"Ja",$E$7:E217,E217,$G$7:G217,"customer_won")=1,1,0),0)</x:f>
        <x:v>0</x:v>
      </x:c>
      <x:c r="Y217" s="133" t="str">
        <x:f>IF(D217="","",IF(COUNTIFS('KONTAKTE'!$A$7:$A$306,A217,'KONTAKTE'!$B$7:$B$306,D217)&lt;&gt;1,"",IFERROR(INDEX('KONTAKTE'!$F$7:$F$306,SUMIFS('KONTAKTE'!$AF$7:$AF$306,'KONTAKTE'!$A$7:$A$306,A217,'KONTAKTE'!$B$7:$B$306,D217)),"")))</x:f>
      </x:c>
    </x:row>
    <x:row r="218" ht="22.5" customHeight="1">
      <x:c r="A218" s="61" t="str">
        <x:v>Eigene Daten</x:v>
      </x:c>
      <x:c r="B218" s="61" t="str">
        <x:v>Ja</x:v>
      </x:c>
      <x:c r="C218" s="58"/>
      <x:c r="D218" s="58"/>
      <x:c r="E218" s="58"/>
      <x:c r="F218" s="125"/>
      <x:c r="G218" s="58"/>
      <x:c r="H218" s="58"/>
      <x:c r="I218" s="58"/>
      <x:c r="J218" s="129"/>
      <x:c r="K218" s="58"/>
      <x:c r="L218" s="58"/>
      <x:c r="M218" s="58"/>
      <x:c r="N218" s="58"/>
      <x:c r="O218" s="58"/>
      <x:c r="P218" s="58"/>
      <x:c r="Q218" s="58"/>
      <x:c r="R218" s="127" t="str">
        <x:f>IF(D218="","",IF(COUNTIFS('KONTAKTE'!$A$7:$A$306,A218,'KONTAKTE'!$B$7:$B$306,D218)&lt;&gt;1,"",IFERROR(INDEX('KONTAKTE'!$AD$7:$AD$306,SUMIFS('KONTAKTE'!$AF$7:$AF$306,'KONTAKTE'!$A$7:$A$306,A218,'KONTAKTE'!$B$7:$B$306,D218)),"")))</x:f>
      </x:c>
      <x:c r="S218" s="123" t="str">
        <x:f>IF(D218="","",IF(COUNTIFS('KONTAKTE'!$A$7:$A$306,A218,'KONTAKTE'!$B$7:$B$306,D218)&lt;&gt;1,"",IFERROR(INDEX('KONTAKTE'!$Z$7:$Z$306,SUMIFS('KONTAKTE'!$AF$7:$AF$306,'KONTAKTE'!$A$7:$A$306,A218,'KONTAKTE'!$B$7:$B$306,D218)),"")))</x:f>
      </x:c>
      <x:c r="T218" s="123" t="str">
        <x:f>IF(D218="","",IF(COUNTIFS('KONTAKTE'!$A$7:$A$306,A218,'KONTAKTE'!$B$7:$B$306,D218)&lt;&gt;1,"",IFERROR(INDEX('KONTAKTE'!$AA$7:$AA$306,SUMIFS('KONTAKTE'!$AF$7:$AF$306,'KONTAKTE'!$A$7:$A$306,A218,'KONTAKTE'!$B$7:$B$306,D218)),"")))</x:f>
      </x:c>
      <x:c r="U218" s="131" t="str">
        <x:f>IF(OR(D218="",F218="",Y218=""),"",IFERROR(INT(F218-Y218),""))</x:f>
      </x:c>
      <x:c r="V218" s="123" t="str">
        <x:f>IF(C218="","",IF(COUNTIFS('KONTAKTE'!$A$7:$A$306,A218,'KONTAKTE'!$B$7:$B$306,D218)=0,"Lead-ID fehlt",IF(COUNTIFS('KONTAKTE'!$A$7:$A$306,A218,'KONTAKTE'!$B$7:$B$306,D218)&gt;1,"Lead-ID doppelt",IF(AND(G218="customer_won",E218=""),"Deal-ID fehlt",IF(AND(B218="Ja",G218="qualified_lead",D218&lt;&gt;"",COUNTIFS($A$7:$A$406,A218,$B$7:$B$406,"Ja",$D$7:$D$406,D218,$G$7:$G$406,"qualified_lead")&gt;1),"Duplikat prüfen",IF(AND(B218="Ja",G218="customer_won",E218&lt;&gt;"",COUNTIFS($A$7:$A$406,A218,$B$7:$B$406,"Ja",$E$7:$E$406,E218,$G$7:$G$406,"customer_won")&gt;1),"Duplikat prüfen",IF(U218&lt;0,"Datum prüfen",IF(AND(OR(G218="customer_won",G218="revenue_recorded"),OR(J218="",K218="Nicht zutreffend")),"Wert prüfen",IF(AND(G218="customer_lost",COUNTIFS($A$7:$A$406,A218,$D$7:$D$406,D218,$G$7:$G$406,"qualified_lead",$F$7:$F$406,"&lt;="&amp;F218,$B$7:$B$406,"Ja")=0),"Qualifikation fehlt","Bereit")))))))))</x:f>
      </x:c>
      <x:c r="W218" s="123" t="n">
        <x:f>IF(AND(B218="Ja",G218="qualified_lead",D218&lt;&gt;""),IF(COUNTIFS($A$7:A218,A218,$B$7:B218,"Ja",$D$7:D218,D218,$G$7:G218,"qualified_lead")=1,1,0),0)</x:f>
        <x:v>0</x:v>
      </x:c>
      <x:c r="X218" s="123" t="n">
        <x:f>IF(AND(B218="Ja",G218="customer_won",E218&lt;&gt;""),IF(COUNTIFS($A$7:A218,A218,$B$7:B218,"Ja",$E$7:E218,E218,$G$7:G218,"customer_won")=1,1,0),0)</x:f>
        <x:v>0</x:v>
      </x:c>
      <x:c r="Y218" s="133" t="str">
        <x:f>IF(D218="","",IF(COUNTIFS('KONTAKTE'!$A$7:$A$306,A218,'KONTAKTE'!$B$7:$B$306,D218)&lt;&gt;1,"",IFERROR(INDEX('KONTAKTE'!$F$7:$F$306,SUMIFS('KONTAKTE'!$AF$7:$AF$306,'KONTAKTE'!$A$7:$A$306,A218,'KONTAKTE'!$B$7:$B$306,D218)),"")))</x:f>
      </x:c>
    </x:row>
    <x:row r="219" ht="22.5" customHeight="1">
      <x:c r="A219" s="61" t="str">
        <x:v>Eigene Daten</x:v>
      </x:c>
      <x:c r="B219" s="61" t="str">
        <x:v>Ja</x:v>
      </x:c>
      <x:c r="C219" s="58"/>
      <x:c r="D219" s="58"/>
      <x:c r="E219" s="58"/>
      <x:c r="F219" s="125"/>
      <x:c r="G219" s="58"/>
      <x:c r="H219" s="58"/>
      <x:c r="I219" s="58"/>
      <x:c r="J219" s="129"/>
      <x:c r="K219" s="58"/>
      <x:c r="L219" s="58"/>
      <x:c r="M219" s="58"/>
      <x:c r="N219" s="58"/>
      <x:c r="O219" s="58"/>
      <x:c r="P219" s="58"/>
      <x:c r="Q219" s="58"/>
      <x:c r="R219" s="127" t="str">
        <x:f>IF(D219="","",IF(COUNTIFS('KONTAKTE'!$A$7:$A$306,A219,'KONTAKTE'!$B$7:$B$306,D219)&lt;&gt;1,"",IFERROR(INDEX('KONTAKTE'!$AD$7:$AD$306,SUMIFS('KONTAKTE'!$AF$7:$AF$306,'KONTAKTE'!$A$7:$A$306,A219,'KONTAKTE'!$B$7:$B$306,D219)),"")))</x:f>
      </x:c>
      <x:c r="S219" s="123" t="str">
        <x:f>IF(D219="","",IF(COUNTIFS('KONTAKTE'!$A$7:$A$306,A219,'KONTAKTE'!$B$7:$B$306,D219)&lt;&gt;1,"",IFERROR(INDEX('KONTAKTE'!$Z$7:$Z$306,SUMIFS('KONTAKTE'!$AF$7:$AF$306,'KONTAKTE'!$A$7:$A$306,A219,'KONTAKTE'!$B$7:$B$306,D219)),"")))</x:f>
      </x:c>
      <x:c r="T219" s="123" t="str">
        <x:f>IF(D219="","",IF(COUNTIFS('KONTAKTE'!$A$7:$A$306,A219,'KONTAKTE'!$B$7:$B$306,D219)&lt;&gt;1,"",IFERROR(INDEX('KONTAKTE'!$AA$7:$AA$306,SUMIFS('KONTAKTE'!$AF$7:$AF$306,'KONTAKTE'!$A$7:$A$306,A219,'KONTAKTE'!$B$7:$B$306,D219)),"")))</x:f>
      </x:c>
      <x:c r="U219" s="131" t="str">
        <x:f>IF(OR(D219="",F219="",Y219=""),"",IFERROR(INT(F219-Y219),""))</x:f>
      </x:c>
      <x:c r="V219" s="123" t="str">
        <x:f>IF(C219="","",IF(COUNTIFS('KONTAKTE'!$A$7:$A$306,A219,'KONTAKTE'!$B$7:$B$306,D219)=0,"Lead-ID fehlt",IF(COUNTIFS('KONTAKTE'!$A$7:$A$306,A219,'KONTAKTE'!$B$7:$B$306,D219)&gt;1,"Lead-ID doppelt",IF(AND(G219="customer_won",E219=""),"Deal-ID fehlt",IF(AND(B219="Ja",G219="qualified_lead",D219&lt;&gt;"",COUNTIFS($A$7:$A$406,A219,$B$7:$B$406,"Ja",$D$7:$D$406,D219,$G$7:$G$406,"qualified_lead")&gt;1),"Duplikat prüfen",IF(AND(B219="Ja",G219="customer_won",E219&lt;&gt;"",COUNTIFS($A$7:$A$406,A219,$B$7:$B$406,"Ja",$E$7:$E$406,E219,$G$7:$G$406,"customer_won")&gt;1),"Duplikat prüfen",IF(U219&lt;0,"Datum prüfen",IF(AND(OR(G219="customer_won",G219="revenue_recorded"),OR(J219="",K219="Nicht zutreffend")),"Wert prüfen",IF(AND(G219="customer_lost",COUNTIFS($A$7:$A$406,A219,$D$7:$D$406,D219,$G$7:$G$406,"qualified_lead",$F$7:$F$406,"&lt;="&amp;F219,$B$7:$B$406,"Ja")=0),"Qualifikation fehlt","Bereit")))))))))</x:f>
      </x:c>
      <x:c r="W219" s="123" t="n">
        <x:f>IF(AND(B219="Ja",G219="qualified_lead",D219&lt;&gt;""),IF(COUNTIFS($A$7:A219,A219,$B$7:B219,"Ja",$D$7:D219,D219,$G$7:G219,"qualified_lead")=1,1,0),0)</x:f>
        <x:v>0</x:v>
      </x:c>
      <x:c r="X219" s="123" t="n">
        <x:f>IF(AND(B219="Ja",G219="customer_won",E219&lt;&gt;""),IF(COUNTIFS($A$7:A219,A219,$B$7:B219,"Ja",$E$7:E219,E219,$G$7:G219,"customer_won")=1,1,0),0)</x:f>
        <x:v>0</x:v>
      </x:c>
      <x:c r="Y219" s="133" t="str">
        <x:f>IF(D219="","",IF(COUNTIFS('KONTAKTE'!$A$7:$A$306,A219,'KONTAKTE'!$B$7:$B$306,D219)&lt;&gt;1,"",IFERROR(INDEX('KONTAKTE'!$F$7:$F$306,SUMIFS('KONTAKTE'!$AF$7:$AF$306,'KONTAKTE'!$A$7:$A$306,A219,'KONTAKTE'!$B$7:$B$306,D219)),"")))</x:f>
      </x:c>
    </x:row>
    <x:row r="220" ht="22.5" customHeight="1">
      <x:c r="A220" s="61" t="str">
        <x:v>Eigene Daten</x:v>
      </x:c>
      <x:c r="B220" s="61" t="str">
        <x:v>Ja</x:v>
      </x:c>
      <x:c r="C220" s="58"/>
      <x:c r="D220" s="58"/>
      <x:c r="E220" s="58"/>
      <x:c r="F220" s="125"/>
      <x:c r="G220" s="58"/>
      <x:c r="H220" s="58"/>
      <x:c r="I220" s="58"/>
      <x:c r="J220" s="129"/>
      <x:c r="K220" s="58"/>
      <x:c r="L220" s="58"/>
      <x:c r="M220" s="58"/>
      <x:c r="N220" s="58"/>
      <x:c r="O220" s="58"/>
      <x:c r="P220" s="58"/>
      <x:c r="Q220" s="58"/>
      <x:c r="R220" s="127" t="str">
        <x:f>IF(D220="","",IF(COUNTIFS('KONTAKTE'!$A$7:$A$306,A220,'KONTAKTE'!$B$7:$B$306,D220)&lt;&gt;1,"",IFERROR(INDEX('KONTAKTE'!$AD$7:$AD$306,SUMIFS('KONTAKTE'!$AF$7:$AF$306,'KONTAKTE'!$A$7:$A$306,A220,'KONTAKTE'!$B$7:$B$306,D220)),"")))</x:f>
      </x:c>
      <x:c r="S220" s="123" t="str">
        <x:f>IF(D220="","",IF(COUNTIFS('KONTAKTE'!$A$7:$A$306,A220,'KONTAKTE'!$B$7:$B$306,D220)&lt;&gt;1,"",IFERROR(INDEX('KONTAKTE'!$Z$7:$Z$306,SUMIFS('KONTAKTE'!$AF$7:$AF$306,'KONTAKTE'!$A$7:$A$306,A220,'KONTAKTE'!$B$7:$B$306,D220)),"")))</x:f>
      </x:c>
      <x:c r="T220" s="123" t="str">
        <x:f>IF(D220="","",IF(COUNTIFS('KONTAKTE'!$A$7:$A$306,A220,'KONTAKTE'!$B$7:$B$306,D220)&lt;&gt;1,"",IFERROR(INDEX('KONTAKTE'!$AA$7:$AA$306,SUMIFS('KONTAKTE'!$AF$7:$AF$306,'KONTAKTE'!$A$7:$A$306,A220,'KONTAKTE'!$B$7:$B$306,D220)),"")))</x:f>
      </x:c>
      <x:c r="U220" s="131" t="str">
        <x:f>IF(OR(D220="",F220="",Y220=""),"",IFERROR(INT(F220-Y220),""))</x:f>
      </x:c>
      <x:c r="V220" s="123" t="str">
        <x:f>IF(C220="","",IF(COUNTIFS('KONTAKTE'!$A$7:$A$306,A220,'KONTAKTE'!$B$7:$B$306,D220)=0,"Lead-ID fehlt",IF(COUNTIFS('KONTAKTE'!$A$7:$A$306,A220,'KONTAKTE'!$B$7:$B$306,D220)&gt;1,"Lead-ID doppelt",IF(AND(G220="customer_won",E220=""),"Deal-ID fehlt",IF(AND(B220="Ja",G220="qualified_lead",D220&lt;&gt;"",COUNTIFS($A$7:$A$406,A220,$B$7:$B$406,"Ja",$D$7:$D$406,D220,$G$7:$G$406,"qualified_lead")&gt;1),"Duplikat prüfen",IF(AND(B220="Ja",G220="customer_won",E220&lt;&gt;"",COUNTIFS($A$7:$A$406,A220,$B$7:$B$406,"Ja",$E$7:$E$406,E220,$G$7:$G$406,"customer_won")&gt;1),"Duplikat prüfen",IF(U220&lt;0,"Datum prüfen",IF(AND(OR(G220="customer_won",G220="revenue_recorded"),OR(J220="",K220="Nicht zutreffend")),"Wert prüfen",IF(AND(G220="customer_lost",COUNTIFS($A$7:$A$406,A220,$D$7:$D$406,D220,$G$7:$G$406,"qualified_lead",$F$7:$F$406,"&lt;="&amp;F220,$B$7:$B$406,"Ja")=0),"Qualifikation fehlt","Bereit")))))))))</x:f>
      </x:c>
      <x:c r="W220" s="123" t="n">
        <x:f>IF(AND(B220="Ja",G220="qualified_lead",D220&lt;&gt;""),IF(COUNTIFS($A$7:A220,A220,$B$7:B220,"Ja",$D$7:D220,D220,$G$7:G220,"qualified_lead")=1,1,0),0)</x:f>
        <x:v>0</x:v>
      </x:c>
      <x:c r="X220" s="123" t="n">
        <x:f>IF(AND(B220="Ja",G220="customer_won",E220&lt;&gt;""),IF(COUNTIFS($A$7:A220,A220,$B$7:B220,"Ja",$E$7:E220,E220,$G$7:G220,"customer_won")=1,1,0),0)</x:f>
        <x:v>0</x:v>
      </x:c>
      <x:c r="Y220" s="133" t="str">
        <x:f>IF(D220="","",IF(COUNTIFS('KONTAKTE'!$A$7:$A$306,A220,'KONTAKTE'!$B$7:$B$306,D220)&lt;&gt;1,"",IFERROR(INDEX('KONTAKTE'!$F$7:$F$306,SUMIFS('KONTAKTE'!$AF$7:$AF$306,'KONTAKTE'!$A$7:$A$306,A220,'KONTAKTE'!$B$7:$B$306,D220)),"")))</x:f>
      </x:c>
    </x:row>
    <x:row r="221" ht="22.5" customHeight="1">
      <x:c r="A221" s="61" t="str">
        <x:v>Eigene Daten</x:v>
      </x:c>
      <x:c r="B221" s="61" t="str">
        <x:v>Ja</x:v>
      </x:c>
      <x:c r="C221" s="58"/>
      <x:c r="D221" s="58"/>
      <x:c r="E221" s="58"/>
      <x:c r="F221" s="125"/>
      <x:c r="G221" s="58"/>
      <x:c r="H221" s="58"/>
      <x:c r="I221" s="58"/>
      <x:c r="J221" s="129"/>
      <x:c r="K221" s="58"/>
      <x:c r="L221" s="58"/>
      <x:c r="M221" s="58"/>
      <x:c r="N221" s="58"/>
      <x:c r="O221" s="58"/>
      <x:c r="P221" s="58"/>
      <x:c r="Q221" s="58"/>
      <x:c r="R221" s="127" t="str">
        <x:f>IF(D221="","",IF(COUNTIFS('KONTAKTE'!$A$7:$A$306,A221,'KONTAKTE'!$B$7:$B$306,D221)&lt;&gt;1,"",IFERROR(INDEX('KONTAKTE'!$AD$7:$AD$306,SUMIFS('KONTAKTE'!$AF$7:$AF$306,'KONTAKTE'!$A$7:$A$306,A221,'KONTAKTE'!$B$7:$B$306,D221)),"")))</x:f>
      </x:c>
      <x:c r="S221" s="123" t="str">
        <x:f>IF(D221="","",IF(COUNTIFS('KONTAKTE'!$A$7:$A$306,A221,'KONTAKTE'!$B$7:$B$306,D221)&lt;&gt;1,"",IFERROR(INDEX('KONTAKTE'!$Z$7:$Z$306,SUMIFS('KONTAKTE'!$AF$7:$AF$306,'KONTAKTE'!$A$7:$A$306,A221,'KONTAKTE'!$B$7:$B$306,D221)),"")))</x:f>
      </x:c>
      <x:c r="T221" s="123" t="str">
        <x:f>IF(D221="","",IF(COUNTIFS('KONTAKTE'!$A$7:$A$306,A221,'KONTAKTE'!$B$7:$B$306,D221)&lt;&gt;1,"",IFERROR(INDEX('KONTAKTE'!$AA$7:$AA$306,SUMIFS('KONTAKTE'!$AF$7:$AF$306,'KONTAKTE'!$A$7:$A$306,A221,'KONTAKTE'!$B$7:$B$306,D221)),"")))</x:f>
      </x:c>
      <x:c r="U221" s="131" t="str">
        <x:f>IF(OR(D221="",F221="",Y221=""),"",IFERROR(INT(F221-Y221),""))</x:f>
      </x:c>
      <x:c r="V221" s="123" t="str">
        <x:f>IF(C221="","",IF(COUNTIFS('KONTAKTE'!$A$7:$A$306,A221,'KONTAKTE'!$B$7:$B$306,D221)=0,"Lead-ID fehlt",IF(COUNTIFS('KONTAKTE'!$A$7:$A$306,A221,'KONTAKTE'!$B$7:$B$306,D221)&gt;1,"Lead-ID doppelt",IF(AND(G221="customer_won",E221=""),"Deal-ID fehlt",IF(AND(B221="Ja",G221="qualified_lead",D221&lt;&gt;"",COUNTIFS($A$7:$A$406,A221,$B$7:$B$406,"Ja",$D$7:$D$406,D221,$G$7:$G$406,"qualified_lead")&gt;1),"Duplikat prüfen",IF(AND(B221="Ja",G221="customer_won",E221&lt;&gt;"",COUNTIFS($A$7:$A$406,A221,$B$7:$B$406,"Ja",$E$7:$E$406,E221,$G$7:$G$406,"customer_won")&gt;1),"Duplikat prüfen",IF(U221&lt;0,"Datum prüfen",IF(AND(OR(G221="customer_won",G221="revenue_recorded"),OR(J221="",K221="Nicht zutreffend")),"Wert prüfen",IF(AND(G221="customer_lost",COUNTIFS($A$7:$A$406,A221,$D$7:$D$406,D221,$G$7:$G$406,"qualified_lead",$F$7:$F$406,"&lt;="&amp;F221,$B$7:$B$406,"Ja")=0),"Qualifikation fehlt","Bereit")))))))))</x:f>
      </x:c>
      <x:c r="W221" s="123" t="n">
        <x:f>IF(AND(B221="Ja",G221="qualified_lead",D221&lt;&gt;""),IF(COUNTIFS($A$7:A221,A221,$B$7:B221,"Ja",$D$7:D221,D221,$G$7:G221,"qualified_lead")=1,1,0),0)</x:f>
        <x:v>0</x:v>
      </x:c>
      <x:c r="X221" s="123" t="n">
        <x:f>IF(AND(B221="Ja",G221="customer_won",E221&lt;&gt;""),IF(COUNTIFS($A$7:A221,A221,$B$7:B221,"Ja",$E$7:E221,E221,$G$7:G221,"customer_won")=1,1,0),0)</x:f>
        <x:v>0</x:v>
      </x:c>
      <x:c r="Y221" s="133" t="str">
        <x:f>IF(D221="","",IF(COUNTIFS('KONTAKTE'!$A$7:$A$306,A221,'KONTAKTE'!$B$7:$B$306,D221)&lt;&gt;1,"",IFERROR(INDEX('KONTAKTE'!$F$7:$F$306,SUMIFS('KONTAKTE'!$AF$7:$AF$306,'KONTAKTE'!$A$7:$A$306,A221,'KONTAKTE'!$B$7:$B$306,D221)),"")))</x:f>
      </x:c>
    </x:row>
    <x:row r="222" ht="22.5" customHeight="1">
      <x:c r="A222" s="61" t="str">
        <x:v>Eigene Daten</x:v>
      </x:c>
      <x:c r="B222" s="61" t="str">
        <x:v>Ja</x:v>
      </x:c>
      <x:c r="C222" s="58"/>
      <x:c r="D222" s="58"/>
      <x:c r="E222" s="58"/>
      <x:c r="F222" s="125"/>
      <x:c r="G222" s="58"/>
      <x:c r="H222" s="58"/>
      <x:c r="I222" s="58"/>
      <x:c r="J222" s="129"/>
      <x:c r="K222" s="58"/>
      <x:c r="L222" s="58"/>
      <x:c r="M222" s="58"/>
      <x:c r="N222" s="58"/>
      <x:c r="O222" s="58"/>
      <x:c r="P222" s="58"/>
      <x:c r="Q222" s="58"/>
      <x:c r="R222" s="127" t="str">
        <x:f>IF(D222="","",IF(COUNTIFS('KONTAKTE'!$A$7:$A$306,A222,'KONTAKTE'!$B$7:$B$306,D222)&lt;&gt;1,"",IFERROR(INDEX('KONTAKTE'!$AD$7:$AD$306,SUMIFS('KONTAKTE'!$AF$7:$AF$306,'KONTAKTE'!$A$7:$A$306,A222,'KONTAKTE'!$B$7:$B$306,D222)),"")))</x:f>
      </x:c>
      <x:c r="S222" s="123" t="str">
        <x:f>IF(D222="","",IF(COUNTIFS('KONTAKTE'!$A$7:$A$306,A222,'KONTAKTE'!$B$7:$B$306,D222)&lt;&gt;1,"",IFERROR(INDEX('KONTAKTE'!$Z$7:$Z$306,SUMIFS('KONTAKTE'!$AF$7:$AF$306,'KONTAKTE'!$A$7:$A$306,A222,'KONTAKTE'!$B$7:$B$306,D222)),"")))</x:f>
      </x:c>
      <x:c r="T222" s="123" t="str">
        <x:f>IF(D222="","",IF(COUNTIFS('KONTAKTE'!$A$7:$A$306,A222,'KONTAKTE'!$B$7:$B$306,D222)&lt;&gt;1,"",IFERROR(INDEX('KONTAKTE'!$AA$7:$AA$306,SUMIFS('KONTAKTE'!$AF$7:$AF$306,'KONTAKTE'!$A$7:$A$306,A222,'KONTAKTE'!$B$7:$B$306,D222)),"")))</x:f>
      </x:c>
      <x:c r="U222" s="131" t="str">
        <x:f>IF(OR(D222="",F222="",Y222=""),"",IFERROR(INT(F222-Y222),""))</x:f>
      </x:c>
      <x:c r="V222" s="123" t="str">
        <x:f>IF(C222="","",IF(COUNTIFS('KONTAKTE'!$A$7:$A$306,A222,'KONTAKTE'!$B$7:$B$306,D222)=0,"Lead-ID fehlt",IF(COUNTIFS('KONTAKTE'!$A$7:$A$306,A222,'KONTAKTE'!$B$7:$B$306,D222)&gt;1,"Lead-ID doppelt",IF(AND(G222="customer_won",E222=""),"Deal-ID fehlt",IF(AND(B222="Ja",G222="qualified_lead",D222&lt;&gt;"",COUNTIFS($A$7:$A$406,A222,$B$7:$B$406,"Ja",$D$7:$D$406,D222,$G$7:$G$406,"qualified_lead")&gt;1),"Duplikat prüfen",IF(AND(B222="Ja",G222="customer_won",E222&lt;&gt;"",COUNTIFS($A$7:$A$406,A222,$B$7:$B$406,"Ja",$E$7:$E$406,E222,$G$7:$G$406,"customer_won")&gt;1),"Duplikat prüfen",IF(U222&lt;0,"Datum prüfen",IF(AND(OR(G222="customer_won",G222="revenue_recorded"),OR(J222="",K222="Nicht zutreffend")),"Wert prüfen",IF(AND(G222="customer_lost",COUNTIFS($A$7:$A$406,A222,$D$7:$D$406,D222,$G$7:$G$406,"qualified_lead",$F$7:$F$406,"&lt;="&amp;F222,$B$7:$B$406,"Ja")=0),"Qualifikation fehlt","Bereit")))))))))</x:f>
      </x:c>
      <x:c r="W222" s="123" t="n">
        <x:f>IF(AND(B222="Ja",G222="qualified_lead",D222&lt;&gt;""),IF(COUNTIFS($A$7:A222,A222,$B$7:B222,"Ja",$D$7:D222,D222,$G$7:G222,"qualified_lead")=1,1,0),0)</x:f>
        <x:v>0</x:v>
      </x:c>
      <x:c r="X222" s="123" t="n">
        <x:f>IF(AND(B222="Ja",G222="customer_won",E222&lt;&gt;""),IF(COUNTIFS($A$7:A222,A222,$B$7:B222,"Ja",$E$7:E222,E222,$G$7:G222,"customer_won")=1,1,0),0)</x:f>
        <x:v>0</x:v>
      </x:c>
      <x:c r="Y222" s="133" t="str">
        <x:f>IF(D222="","",IF(COUNTIFS('KONTAKTE'!$A$7:$A$306,A222,'KONTAKTE'!$B$7:$B$306,D222)&lt;&gt;1,"",IFERROR(INDEX('KONTAKTE'!$F$7:$F$306,SUMIFS('KONTAKTE'!$AF$7:$AF$306,'KONTAKTE'!$A$7:$A$306,A222,'KONTAKTE'!$B$7:$B$306,D222)),"")))</x:f>
      </x:c>
    </x:row>
    <x:row r="223" ht="22.5" customHeight="1">
      <x:c r="A223" s="61" t="str">
        <x:v>Eigene Daten</x:v>
      </x:c>
      <x:c r="B223" s="61" t="str">
        <x:v>Ja</x:v>
      </x:c>
      <x:c r="C223" s="58"/>
      <x:c r="D223" s="58"/>
      <x:c r="E223" s="58"/>
      <x:c r="F223" s="125"/>
      <x:c r="G223" s="58"/>
      <x:c r="H223" s="58"/>
      <x:c r="I223" s="58"/>
      <x:c r="J223" s="129"/>
      <x:c r="K223" s="58"/>
      <x:c r="L223" s="58"/>
      <x:c r="M223" s="58"/>
      <x:c r="N223" s="58"/>
      <x:c r="O223" s="58"/>
      <x:c r="P223" s="58"/>
      <x:c r="Q223" s="58"/>
      <x:c r="R223" s="127" t="str">
        <x:f>IF(D223="","",IF(COUNTIFS('KONTAKTE'!$A$7:$A$306,A223,'KONTAKTE'!$B$7:$B$306,D223)&lt;&gt;1,"",IFERROR(INDEX('KONTAKTE'!$AD$7:$AD$306,SUMIFS('KONTAKTE'!$AF$7:$AF$306,'KONTAKTE'!$A$7:$A$306,A223,'KONTAKTE'!$B$7:$B$306,D223)),"")))</x:f>
      </x:c>
      <x:c r="S223" s="123" t="str">
        <x:f>IF(D223="","",IF(COUNTIFS('KONTAKTE'!$A$7:$A$306,A223,'KONTAKTE'!$B$7:$B$306,D223)&lt;&gt;1,"",IFERROR(INDEX('KONTAKTE'!$Z$7:$Z$306,SUMIFS('KONTAKTE'!$AF$7:$AF$306,'KONTAKTE'!$A$7:$A$306,A223,'KONTAKTE'!$B$7:$B$306,D223)),"")))</x:f>
      </x:c>
      <x:c r="T223" s="123" t="str">
        <x:f>IF(D223="","",IF(COUNTIFS('KONTAKTE'!$A$7:$A$306,A223,'KONTAKTE'!$B$7:$B$306,D223)&lt;&gt;1,"",IFERROR(INDEX('KONTAKTE'!$AA$7:$AA$306,SUMIFS('KONTAKTE'!$AF$7:$AF$306,'KONTAKTE'!$A$7:$A$306,A223,'KONTAKTE'!$B$7:$B$306,D223)),"")))</x:f>
      </x:c>
      <x:c r="U223" s="131" t="str">
        <x:f>IF(OR(D223="",F223="",Y223=""),"",IFERROR(INT(F223-Y223),""))</x:f>
      </x:c>
      <x:c r="V223" s="123" t="str">
        <x:f>IF(C223="","",IF(COUNTIFS('KONTAKTE'!$A$7:$A$306,A223,'KONTAKTE'!$B$7:$B$306,D223)=0,"Lead-ID fehlt",IF(COUNTIFS('KONTAKTE'!$A$7:$A$306,A223,'KONTAKTE'!$B$7:$B$306,D223)&gt;1,"Lead-ID doppelt",IF(AND(G223="customer_won",E223=""),"Deal-ID fehlt",IF(AND(B223="Ja",G223="qualified_lead",D223&lt;&gt;"",COUNTIFS($A$7:$A$406,A223,$B$7:$B$406,"Ja",$D$7:$D$406,D223,$G$7:$G$406,"qualified_lead")&gt;1),"Duplikat prüfen",IF(AND(B223="Ja",G223="customer_won",E223&lt;&gt;"",COUNTIFS($A$7:$A$406,A223,$B$7:$B$406,"Ja",$E$7:$E$406,E223,$G$7:$G$406,"customer_won")&gt;1),"Duplikat prüfen",IF(U223&lt;0,"Datum prüfen",IF(AND(OR(G223="customer_won",G223="revenue_recorded"),OR(J223="",K223="Nicht zutreffend")),"Wert prüfen",IF(AND(G223="customer_lost",COUNTIFS($A$7:$A$406,A223,$D$7:$D$406,D223,$G$7:$G$406,"qualified_lead",$F$7:$F$406,"&lt;="&amp;F223,$B$7:$B$406,"Ja")=0),"Qualifikation fehlt","Bereit")))))))))</x:f>
      </x:c>
      <x:c r="W223" s="123" t="n">
        <x:f>IF(AND(B223="Ja",G223="qualified_lead",D223&lt;&gt;""),IF(COUNTIFS($A$7:A223,A223,$B$7:B223,"Ja",$D$7:D223,D223,$G$7:G223,"qualified_lead")=1,1,0),0)</x:f>
        <x:v>0</x:v>
      </x:c>
      <x:c r="X223" s="123" t="n">
        <x:f>IF(AND(B223="Ja",G223="customer_won",E223&lt;&gt;""),IF(COUNTIFS($A$7:A223,A223,$B$7:B223,"Ja",$E$7:E223,E223,$G$7:G223,"customer_won")=1,1,0),0)</x:f>
        <x:v>0</x:v>
      </x:c>
      <x:c r="Y223" s="133" t="str">
        <x:f>IF(D223="","",IF(COUNTIFS('KONTAKTE'!$A$7:$A$306,A223,'KONTAKTE'!$B$7:$B$306,D223)&lt;&gt;1,"",IFERROR(INDEX('KONTAKTE'!$F$7:$F$306,SUMIFS('KONTAKTE'!$AF$7:$AF$306,'KONTAKTE'!$A$7:$A$306,A223,'KONTAKTE'!$B$7:$B$306,D223)),"")))</x:f>
      </x:c>
    </x:row>
    <x:row r="224" ht="22.5" customHeight="1">
      <x:c r="A224" s="61" t="str">
        <x:v>Eigene Daten</x:v>
      </x:c>
      <x:c r="B224" s="61" t="str">
        <x:v>Ja</x:v>
      </x:c>
      <x:c r="C224" s="58"/>
      <x:c r="D224" s="58"/>
      <x:c r="E224" s="58"/>
      <x:c r="F224" s="125"/>
      <x:c r="G224" s="58"/>
      <x:c r="H224" s="58"/>
      <x:c r="I224" s="58"/>
      <x:c r="J224" s="129"/>
      <x:c r="K224" s="58"/>
      <x:c r="L224" s="58"/>
      <x:c r="M224" s="58"/>
      <x:c r="N224" s="58"/>
      <x:c r="O224" s="58"/>
      <x:c r="P224" s="58"/>
      <x:c r="Q224" s="58"/>
      <x:c r="R224" s="127" t="str">
        <x:f>IF(D224="","",IF(COUNTIFS('KONTAKTE'!$A$7:$A$306,A224,'KONTAKTE'!$B$7:$B$306,D224)&lt;&gt;1,"",IFERROR(INDEX('KONTAKTE'!$AD$7:$AD$306,SUMIFS('KONTAKTE'!$AF$7:$AF$306,'KONTAKTE'!$A$7:$A$306,A224,'KONTAKTE'!$B$7:$B$306,D224)),"")))</x:f>
      </x:c>
      <x:c r="S224" s="123" t="str">
        <x:f>IF(D224="","",IF(COUNTIFS('KONTAKTE'!$A$7:$A$306,A224,'KONTAKTE'!$B$7:$B$306,D224)&lt;&gt;1,"",IFERROR(INDEX('KONTAKTE'!$Z$7:$Z$306,SUMIFS('KONTAKTE'!$AF$7:$AF$306,'KONTAKTE'!$A$7:$A$306,A224,'KONTAKTE'!$B$7:$B$306,D224)),"")))</x:f>
      </x:c>
      <x:c r="T224" s="123" t="str">
        <x:f>IF(D224="","",IF(COUNTIFS('KONTAKTE'!$A$7:$A$306,A224,'KONTAKTE'!$B$7:$B$306,D224)&lt;&gt;1,"",IFERROR(INDEX('KONTAKTE'!$AA$7:$AA$306,SUMIFS('KONTAKTE'!$AF$7:$AF$306,'KONTAKTE'!$A$7:$A$306,A224,'KONTAKTE'!$B$7:$B$306,D224)),"")))</x:f>
      </x:c>
      <x:c r="U224" s="131" t="str">
        <x:f>IF(OR(D224="",F224="",Y224=""),"",IFERROR(INT(F224-Y224),""))</x:f>
      </x:c>
      <x:c r="V224" s="123" t="str">
        <x:f>IF(C224="","",IF(COUNTIFS('KONTAKTE'!$A$7:$A$306,A224,'KONTAKTE'!$B$7:$B$306,D224)=0,"Lead-ID fehlt",IF(COUNTIFS('KONTAKTE'!$A$7:$A$306,A224,'KONTAKTE'!$B$7:$B$306,D224)&gt;1,"Lead-ID doppelt",IF(AND(G224="customer_won",E224=""),"Deal-ID fehlt",IF(AND(B224="Ja",G224="qualified_lead",D224&lt;&gt;"",COUNTIFS($A$7:$A$406,A224,$B$7:$B$406,"Ja",$D$7:$D$406,D224,$G$7:$G$406,"qualified_lead")&gt;1),"Duplikat prüfen",IF(AND(B224="Ja",G224="customer_won",E224&lt;&gt;"",COUNTIFS($A$7:$A$406,A224,$B$7:$B$406,"Ja",$E$7:$E$406,E224,$G$7:$G$406,"customer_won")&gt;1),"Duplikat prüfen",IF(U224&lt;0,"Datum prüfen",IF(AND(OR(G224="customer_won",G224="revenue_recorded"),OR(J224="",K224="Nicht zutreffend")),"Wert prüfen",IF(AND(G224="customer_lost",COUNTIFS($A$7:$A$406,A224,$D$7:$D$406,D224,$G$7:$G$406,"qualified_lead",$F$7:$F$406,"&lt;="&amp;F224,$B$7:$B$406,"Ja")=0),"Qualifikation fehlt","Bereit")))))))))</x:f>
      </x:c>
      <x:c r="W224" s="123" t="n">
        <x:f>IF(AND(B224="Ja",G224="qualified_lead",D224&lt;&gt;""),IF(COUNTIFS($A$7:A224,A224,$B$7:B224,"Ja",$D$7:D224,D224,$G$7:G224,"qualified_lead")=1,1,0),0)</x:f>
        <x:v>0</x:v>
      </x:c>
      <x:c r="X224" s="123" t="n">
        <x:f>IF(AND(B224="Ja",G224="customer_won",E224&lt;&gt;""),IF(COUNTIFS($A$7:A224,A224,$B$7:B224,"Ja",$E$7:E224,E224,$G$7:G224,"customer_won")=1,1,0),0)</x:f>
        <x:v>0</x:v>
      </x:c>
      <x:c r="Y224" s="133" t="str">
        <x:f>IF(D224="","",IF(COUNTIFS('KONTAKTE'!$A$7:$A$306,A224,'KONTAKTE'!$B$7:$B$306,D224)&lt;&gt;1,"",IFERROR(INDEX('KONTAKTE'!$F$7:$F$306,SUMIFS('KONTAKTE'!$AF$7:$AF$306,'KONTAKTE'!$A$7:$A$306,A224,'KONTAKTE'!$B$7:$B$306,D224)),"")))</x:f>
      </x:c>
    </x:row>
    <x:row r="225" ht="22.5" customHeight="1">
      <x:c r="A225" s="61" t="str">
        <x:v>Eigene Daten</x:v>
      </x:c>
      <x:c r="B225" s="61" t="str">
        <x:v>Ja</x:v>
      </x:c>
      <x:c r="C225" s="58"/>
      <x:c r="D225" s="58"/>
      <x:c r="E225" s="58"/>
      <x:c r="F225" s="125"/>
      <x:c r="G225" s="58"/>
      <x:c r="H225" s="58"/>
      <x:c r="I225" s="58"/>
      <x:c r="J225" s="129"/>
      <x:c r="K225" s="58"/>
      <x:c r="L225" s="58"/>
      <x:c r="M225" s="58"/>
      <x:c r="N225" s="58"/>
      <x:c r="O225" s="58"/>
      <x:c r="P225" s="58"/>
      <x:c r="Q225" s="58"/>
      <x:c r="R225" s="127" t="str">
        <x:f>IF(D225="","",IF(COUNTIFS('KONTAKTE'!$A$7:$A$306,A225,'KONTAKTE'!$B$7:$B$306,D225)&lt;&gt;1,"",IFERROR(INDEX('KONTAKTE'!$AD$7:$AD$306,SUMIFS('KONTAKTE'!$AF$7:$AF$306,'KONTAKTE'!$A$7:$A$306,A225,'KONTAKTE'!$B$7:$B$306,D225)),"")))</x:f>
      </x:c>
      <x:c r="S225" s="123" t="str">
        <x:f>IF(D225="","",IF(COUNTIFS('KONTAKTE'!$A$7:$A$306,A225,'KONTAKTE'!$B$7:$B$306,D225)&lt;&gt;1,"",IFERROR(INDEX('KONTAKTE'!$Z$7:$Z$306,SUMIFS('KONTAKTE'!$AF$7:$AF$306,'KONTAKTE'!$A$7:$A$306,A225,'KONTAKTE'!$B$7:$B$306,D225)),"")))</x:f>
      </x:c>
      <x:c r="T225" s="123" t="str">
        <x:f>IF(D225="","",IF(COUNTIFS('KONTAKTE'!$A$7:$A$306,A225,'KONTAKTE'!$B$7:$B$306,D225)&lt;&gt;1,"",IFERROR(INDEX('KONTAKTE'!$AA$7:$AA$306,SUMIFS('KONTAKTE'!$AF$7:$AF$306,'KONTAKTE'!$A$7:$A$306,A225,'KONTAKTE'!$B$7:$B$306,D225)),"")))</x:f>
      </x:c>
      <x:c r="U225" s="131" t="str">
        <x:f>IF(OR(D225="",F225="",Y225=""),"",IFERROR(INT(F225-Y225),""))</x:f>
      </x:c>
      <x:c r="V225" s="123" t="str">
        <x:f>IF(C225="","",IF(COUNTIFS('KONTAKTE'!$A$7:$A$306,A225,'KONTAKTE'!$B$7:$B$306,D225)=0,"Lead-ID fehlt",IF(COUNTIFS('KONTAKTE'!$A$7:$A$306,A225,'KONTAKTE'!$B$7:$B$306,D225)&gt;1,"Lead-ID doppelt",IF(AND(G225="customer_won",E225=""),"Deal-ID fehlt",IF(AND(B225="Ja",G225="qualified_lead",D225&lt;&gt;"",COUNTIFS($A$7:$A$406,A225,$B$7:$B$406,"Ja",$D$7:$D$406,D225,$G$7:$G$406,"qualified_lead")&gt;1),"Duplikat prüfen",IF(AND(B225="Ja",G225="customer_won",E225&lt;&gt;"",COUNTIFS($A$7:$A$406,A225,$B$7:$B$406,"Ja",$E$7:$E$406,E225,$G$7:$G$406,"customer_won")&gt;1),"Duplikat prüfen",IF(U225&lt;0,"Datum prüfen",IF(AND(OR(G225="customer_won",G225="revenue_recorded"),OR(J225="",K225="Nicht zutreffend")),"Wert prüfen",IF(AND(G225="customer_lost",COUNTIFS($A$7:$A$406,A225,$D$7:$D$406,D225,$G$7:$G$406,"qualified_lead",$F$7:$F$406,"&lt;="&amp;F225,$B$7:$B$406,"Ja")=0),"Qualifikation fehlt","Bereit")))))))))</x:f>
      </x:c>
      <x:c r="W225" s="123" t="n">
        <x:f>IF(AND(B225="Ja",G225="qualified_lead",D225&lt;&gt;""),IF(COUNTIFS($A$7:A225,A225,$B$7:B225,"Ja",$D$7:D225,D225,$G$7:G225,"qualified_lead")=1,1,0),0)</x:f>
        <x:v>0</x:v>
      </x:c>
      <x:c r="X225" s="123" t="n">
        <x:f>IF(AND(B225="Ja",G225="customer_won",E225&lt;&gt;""),IF(COUNTIFS($A$7:A225,A225,$B$7:B225,"Ja",$E$7:E225,E225,$G$7:G225,"customer_won")=1,1,0),0)</x:f>
        <x:v>0</x:v>
      </x:c>
      <x:c r="Y225" s="133" t="str">
        <x:f>IF(D225="","",IF(COUNTIFS('KONTAKTE'!$A$7:$A$306,A225,'KONTAKTE'!$B$7:$B$306,D225)&lt;&gt;1,"",IFERROR(INDEX('KONTAKTE'!$F$7:$F$306,SUMIFS('KONTAKTE'!$AF$7:$AF$306,'KONTAKTE'!$A$7:$A$306,A225,'KONTAKTE'!$B$7:$B$306,D225)),"")))</x:f>
      </x:c>
    </x:row>
    <x:row r="226" ht="22.5" customHeight="1">
      <x:c r="A226" s="61" t="str">
        <x:v>Eigene Daten</x:v>
      </x:c>
      <x:c r="B226" s="61" t="str">
        <x:v>Ja</x:v>
      </x:c>
      <x:c r="C226" s="58"/>
      <x:c r="D226" s="58"/>
      <x:c r="E226" s="58"/>
      <x:c r="F226" s="125"/>
      <x:c r="G226" s="58"/>
      <x:c r="H226" s="58"/>
      <x:c r="I226" s="58"/>
      <x:c r="J226" s="129"/>
      <x:c r="K226" s="58"/>
      <x:c r="L226" s="58"/>
      <x:c r="M226" s="58"/>
      <x:c r="N226" s="58"/>
      <x:c r="O226" s="58"/>
      <x:c r="P226" s="58"/>
      <x:c r="Q226" s="58"/>
      <x:c r="R226" s="127" t="str">
        <x:f>IF(D226="","",IF(COUNTIFS('KONTAKTE'!$A$7:$A$306,A226,'KONTAKTE'!$B$7:$B$306,D226)&lt;&gt;1,"",IFERROR(INDEX('KONTAKTE'!$AD$7:$AD$306,SUMIFS('KONTAKTE'!$AF$7:$AF$306,'KONTAKTE'!$A$7:$A$306,A226,'KONTAKTE'!$B$7:$B$306,D226)),"")))</x:f>
      </x:c>
      <x:c r="S226" s="123" t="str">
        <x:f>IF(D226="","",IF(COUNTIFS('KONTAKTE'!$A$7:$A$306,A226,'KONTAKTE'!$B$7:$B$306,D226)&lt;&gt;1,"",IFERROR(INDEX('KONTAKTE'!$Z$7:$Z$306,SUMIFS('KONTAKTE'!$AF$7:$AF$306,'KONTAKTE'!$A$7:$A$306,A226,'KONTAKTE'!$B$7:$B$306,D226)),"")))</x:f>
      </x:c>
      <x:c r="T226" s="123" t="str">
        <x:f>IF(D226="","",IF(COUNTIFS('KONTAKTE'!$A$7:$A$306,A226,'KONTAKTE'!$B$7:$B$306,D226)&lt;&gt;1,"",IFERROR(INDEX('KONTAKTE'!$AA$7:$AA$306,SUMIFS('KONTAKTE'!$AF$7:$AF$306,'KONTAKTE'!$A$7:$A$306,A226,'KONTAKTE'!$B$7:$B$306,D226)),"")))</x:f>
      </x:c>
      <x:c r="U226" s="131" t="str">
        <x:f>IF(OR(D226="",F226="",Y226=""),"",IFERROR(INT(F226-Y226),""))</x:f>
      </x:c>
      <x:c r="V226" s="123" t="str">
        <x:f>IF(C226="","",IF(COUNTIFS('KONTAKTE'!$A$7:$A$306,A226,'KONTAKTE'!$B$7:$B$306,D226)=0,"Lead-ID fehlt",IF(COUNTIFS('KONTAKTE'!$A$7:$A$306,A226,'KONTAKTE'!$B$7:$B$306,D226)&gt;1,"Lead-ID doppelt",IF(AND(G226="customer_won",E226=""),"Deal-ID fehlt",IF(AND(B226="Ja",G226="qualified_lead",D226&lt;&gt;"",COUNTIFS($A$7:$A$406,A226,$B$7:$B$406,"Ja",$D$7:$D$406,D226,$G$7:$G$406,"qualified_lead")&gt;1),"Duplikat prüfen",IF(AND(B226="Ja",G226="customer_won",E226&lt;&gt;"",COUNTIFS($A$7:$A$406,A226,$B$7:$B$406,"Ja",$E$7:$E$406,E226,$G$7:$G$406,"customer_won")&gt;1),"Duplikat prüfen",IF(U226&lt;0,"Datum prüfen",IF(AND(OR(G226="customer_won",G226="revenue_recorded"),OR(J226="",K226="Nicht zutreffend")),"Wert prüfen",IF(AND(G226="customer_lost",COUNTIFS($A$7:$A$406,A226,$D$7:$D$406,D226,$G$7:$G$406,"qualified_lead",$F$7:$F$406,"&lt;="&amp;F226,$B$7:$B$406,"Ja")=0),"Qualifikation fehlt","Bereit")))))))))</x:f>
      </x:c>
      <x:c r="W226" s="123" t="n">
        <x:f>IF(AND(B226="Ja",G226="qualified_lead",D226&lt;&gt;""),IF(COUNTIFS($A$7:A226,A226,$B$7:B226,"Ja",$D$7:D226,D226,$G$7:G226,"qualified_lead")=1,1,0),0)</x:f>
        <x:v>0</x:v>
      </x:c>
      <x:c r="X226" s="123" t="n">
        <x:f>IF(AND(B226="Ja",G226="customer_won",E226&lt;&gt;""),IF(COUNTIFS($A$7:A226,A226,$B$7:B226,"Ja",$E$7:E226,E226,$G$7:G226,"customer_won")=1,1,0),0)</x:f>
        <x:v>0</x:v>
      </x:c>
      <x:c r="Y226" s="133" t="str">
        <x:f>IF(D226="","",IF(COUNTIFS('KONTAKTE'!$A$7:$A$306,A226,'KONTAKTE'!$B$7:$B$306,D226)&lt;&gt;1,"",IFERROR(INDEX('KONTAKTE'!$F$7:$F$306,SUMIFS('KONTAKTE'!$AF$7:$AF$306,'KONTAKTE'!$A$7:$A$306,A226,'KONTAKTE'!$B$7:$B$306,D226)),"")))</x:f>
      </x:c>
    </x:row>
    <x:row r="227" ht="22.5" customHeight="1">
      <x:c r="A227" s="61" t="str">
        <x:v>Eigene Daten</x:v>
      </x:c>
      <x:c r="B227" s="61" t="str">
        <x:v>Ja</x:v>
      </x:c>
      <x:c r="C227" s="58"/>
      <x:c r="D227" s="58"/>
      <x:c r="E227" s="58"/>
      <x:c r="F227" s="125"/>
      <x:c r="G227" s="58"/>
      <x:c r="H227" s="58"/>
      <x:c r="I227" s="58"/>
      <x:c r="J227" s="129"/>
      <x:c r="K227" s="58"/>
      <x:c r="L227" s="58"/>
      <x:c r="M227" s="58"/>
      <x:c r="N227" s="58"/>
      <x:c r="O227" s="58"/>
      <x:c r="P227" s="58"/>
      <x:c r="Q227" s="58"/>
      <x:c r="R227" s="127" t="str">
        <x:f>IF(D227="","",IF(COUNTIFS('KONTAKTE'!$A$7:$A$306,A227,'KONTAKTE'!$B$7:$B$306,D227)&lt;&gt;1,"",IFERROR(INDEX('KONTAKTE'!$AD$7:$AD$306,SUMIFS('KONTAKTE'!$AF$7:$AF$306,'KONTAKTE'!$A$7:$A$306,A227,'KONTAKTE'!$B$7:$B$306,D227)),"")))</x:f>
      </x:c>
      <x:c r="S227" s="123" t="str">
        <x:f>IF(D227="","",IF(COUNTIFS('KONTAKTE'!$A$7:$A$306,A227,'KONTAKTE'!$B$7:$B$306,D227)&lt;&gt;1,"",IFERROR(INDEX('KONTAKTE'!$Z$7:$Z$306,SUMIFS('KONTAKTE'!$AF$7:$AF$306,'KONTAKTE'!$A$7:$A$306,A227,'KONTAKTE'!$B$7:$B$306,D227)),"")))</x:f>
      </x:c>
      <x:c r="T227" s="123" t="str">
        <x:f>IF(D227="","",IF(COUNTIFS('KONTAKTE'!$A$7:$A$306,A227,'KONTAKTE'!$B$7:$B$306,D227)&lt;&gt;1,"",IFERROR(INDEX('KONTAKTE'!$AA$7:$AA$306,SUMIFS('KONTAKTE'!$AF$7:$AF$306,'KONTAKTE'!$A$7:$A$306,A227,'KONTAKTE'!$B$7:$B$306,D227)),"")))</x:f>
      </x:c>
      <x:c r="U227" s="131" t="str">
        <x:f>IF(OR(D227="",F227="",Y227=""),"",IFERROR(INT(F227-Y227),""))</x:f>
      </x:c>
      <x:c r="V227" s="123" t="str">
        <x:f>IF(C227="","",IF(COUNTIFS('KONTAKTE'!$A$7:$A$306,A227,'KONTAKTE'!$B$7:$B$306,D227)=0,"Lead-ID fehlt",IF(COUNTIFS('KONTAKTE'!$A$7:$A$306,A227,'KONTAKTE'!$B$7:$B$306,D227)&gt;1,"Lead-ID doppelt",IF(AND(G227="customer_won",E227=""),"Deal-ID fehlt",IF(AND(B227="Ja",G227="qualified_lead",D227&lt;&gt;"",COUNTIFS($A$7:$A$406,A227,$B$7:$B$406,"Ja",$D$7:$D$406,D227,$G$7:$G$406,"qualified_lead")&gt;1),"Duplikat prüfen",IF(AND(B227="Ja",G227="customer_won",E227&lt;&gt;"",COUNTIFS($A$7:$A$406,A227,$B$7:$B$406,"Ja",$E$7:$E$406,E227,$G$7:$G$406,"customer_won")&gt;1),"Duplikat prüfen",IF(U227&lt;0,"Datum prüfen",IF(AND(OR(G227="customer_won",G227="revenue_recorded"),OR(J227="",K227="Nicht zutreffend")),"Wert prüfen",IF(AND(G227="customer_lost",COUNTIFS($A$7:$A$406,A227,$D$7:$D$406,D227,$G$7:$G$406,"qualified_lead",$F$7:$F$406,"&lt;="&amp;F227,$B$7:$B$406,"Ja")=0),"Qualifikation fehlt","Bereit")))))))))</x:f>
      </x:c>
      <x:c r="W227" s="123" t="n">
        <x:f>IF(AND(B227="Ja",G227="qualified_lead",D227&lt;&gt;""),IF(COUNTIFS($A$7:A227,A227,$B$7:B227,"Ja",$D$7:D227,D227,$G$7:G227,"qualified_lead")=1,1,0),0)</x:f>
        <x:v>0</x:v>
      </x:c>
      <x:c r="X227" s="123" t="n">
        <x:f>IF(AND(B227="Ja",G227="customer_won",E227&lt;&gt;""),IF(COUNTIFS($A$7:A227,A227,$B$7:B227,"Ja",$E$7:E227,E227,$G$7:G227,"customer_won")=1,1,0),0)</x:f>
        <x:v>0</x:v>
      </x:c>
      <x:c r="Y227" s="133" t="str">
        <x:f>IF(D227="","",IF(COUNTIFS('KONTAKTE'!$A$7:$A$306,A227,'KONTAKTE'!$B$7:$B$306,D227)&lt;&gt;1,"",IFERROR(INDEX('KONTAKTE'!$F$7:$F$306,SUMIFS('KONTAKTE'!$AF$7:$AF$306,'KONTAKTE'!$A$7:$A$306,A227,'KONTAKTE'!$B$7:$B$306,D227)),"")))</x:f>
      </x:c>
    </x:row>
    <x:row r="228" ht="22.5" customHeight="1">
      <x:c r="A228" s="61" t="str">
        <x:v>Eigene Daten</x:v>
      </x:c>
      <x:c r="B228" s="61" t="str">
        <x:v>Ja</x:v>
      </x:c>
      <x:c r="C228" s="58"/>
      <x:c r="D228" s="58"/>
      <x:c r="E228" s="58"/>
      <x:c r="F228" s="125"/>
      <x:c r="G228" s="58"/>
      <x:c r="H228" s="58"/>
      <x:c r="I228" s="58"/>
      <x:c r="J228" s="129"/>
      <x:c r="K228" s="58"/>
      <x:c r="L228" s="58"/>
      <x:c r="M228" s="58"/>
      <x:c r="N228" s="58"/>
      <x:c r="O228" s="58"/>
      <x:c r="P228" s="58"/>
      <x:c r="Q228" s="58"/>
      <x:c r="R228" s="127" t="str">
        <x:f>IF(D228="","",IF(COUNTIFS('KONTAKTE'!$A$7:$A$306,A228,'KONTAKTE'!$B$7:$B$306,D228)&lt;&gt;1,"",IFERROR(INDEX('KONTAKTE'!$AD$7:$AD$306,SUMIFS('KONTAKTE'!$AF$7:$AF$306,'KONTAKTE'!$A$7:$A$306,A228,'KONTAKTE'!$B$7:$B$306,D228)),"")))</x:f>
      </x:c>
      <x:c r="S228" s="123" t="str">
        <x:f>IF(D228="","",IF(COUNTIFS('KONTAKTE'!$A$7:$A$306,A228,'KONTAKTE'!$B$7:$B$306,D228)&lt;&gt;1,"",IFERROR(INDEX('KONTAKTE'!$Z$7:$Z$306,SUMIFS('KONTAKTE'!$AF$7:$AF$306,'KONTAKTE'!$A$7:$A$306,A228,'KONTAKTE'!$B$7:$B$306,D228)),"")))</x:f>
      </x:c>
      <x:c r="T228" s="123" t="str">
        <x:f>IF(D228="","",IF(COUNTIFS('KONTAKTE'!$A$7:$A$306,A228,'KONTAKTE'!$B$7:$B$306,D228)&lt;&gt;1,"",IFERROR(INDEX('KONTAKTE'!$AA$7:$AA$306,SUMIFS('KONTAKTE'!$AF$7:$AF$306,'KONTAKTE'!$A$7:$A$306,A228,'KONTAKTE'!$B$7:$B$306,D228)),"")))</x:f>
      </x:c>
      <x:c r="U228" s="131" t="str">
        <x:f>IF(OR(D228="",F228="",Y228=""),"",IFERROR(INT(F228-Y228),""))</x:f>
      </x:c>
      <x:c r="V228" s="123" t="str">
        <x:f>IF(C228="","",IF(COUNTIFS('KONTAKTE'!$A$7:$A$306,A228,'KONTAKTE'!$B$7:$B$306,D228)=0,"Lead-ID fehlt",IF(COUNTIFS('KONTAKTE'!$A$7:$A$306,A228,'KONTAKTE'!$B$7:$B$306,D228)&gt;1,"Lead-ID doppelt",IF(AND(G228="customer_won",E228=""),"Deal-ID fehlt",IF(AND(B228="Ja",G228="qualified_lead",D228&lt;&gt;"",COUNTIFS($A$7:$A$406,A228,$B$7:$B$406,"Ja",$D$7:$D$406,D228,$G$7:$G$406,"qualified_lead")&gt;1),"Duplikat prüfen",IF(AND(B228="Ja",G228="customer_won",E228&lt;&gt;"",COUNTIFS($A$7:$A$406,A228,$B$7:$B$406,"Ja",$E$7:$E$406,E228,$G$7:$G$406,"customer_won")&gt;1),"Duplikat prüfen",IF(U228&lt;0,"Datum prüfen",IF(AND(OR(G228="customer_won",G228="revenue_recorded"),OR(J228="",K228="Nicht zutreffend")),"Wert prüfen",IF(AND(G228="customer_lost",COUNTIFS($A$7:$A$406,A228,$D$7:$D$406,D228,$G$7:$G$406,"qualified_lead",$F$7:$F$406,"&lt;="&amp;F228,$B$7:$B$406,"Ja")=0),"Qualifikation fehlt","Bereit")))))))))</x:f>
      </x:c>
      <x:c r="W228" s="123" t="n">
        <x:f>IF(AND(B228="Ja",G228="qualified_lead",D228&lt;&gt;""),IF(COUNTIFS($A$7:A228,A228,$B$7:B228,"Ja",$D$7:D228,D228,$G$7:G228,"qualified_lead")=1,1,0),0)</x:f>
        <x:v>0</x:v>
      </x:c>
      <x:c r="X228" s="123" t="n">
        <x:f>IF(AND(B228="Ja",G228="customer_won",E228&lt;&gt;""),IF(COUNTIFS($A$7:A228,A228,$B$7:B228,"Ja",$E$7:E228,E228,$G$7:G228,"customer_won")=1,1,0),0)</x:f>
        <x:v>0</x:v>
      </x:c>
      <x:c r="Y228" s="133" t="str">
        <x:f>IF(D228="","",IF(COUNTIFS('KONTAKTE'!$A$7:$A$306,A228,'KONTAKTE'!$B$7:$B$306,D228)&lt;&gt;1,"",IFERROR(INDEX('KONTAKTE'!$F$7:$F$306,SUMIFS('KONTAKTE'!$AF$7:$AF$306,'KONTAKTE'!$A$7:$A$306,A228,'KONTAKTE'!$B$7:$B$306,D228)),"")))</x:f>
      </x:c>
    </x:row>
    <x:row r="229" ht="22.5" customHeight="1">
      <x:c r="A229" s="61" t="str">
        <x:v>Eigene Daten</x:v>
      </x:c>
      <x:c r="B229" s="61" t="str">
        <x:v>Ja</x:v>
      </x:c>
      <x:c r="C229" s="58"/>
      <x:c r="D229" s="58"/>
      <x:c r="E229" s="58"/>
      <x:c r="F229" s="125"/>
      <x:c r="G229" s="58"/>
      <x:c r="H229" s="58"/>
      <x:c r="I229" s="58"/>
      <x:c r="J229" s="129"/>
      <x:c r="K229" s="58"/>
      <x:c r="L229" s="58"/>
      <x:c r="M229" s="58"/>
      <x:c r="N229" s="58"/>
      <x:c r="O229" s="58"/>
      <x:c r="P229" s="58"/>
      <x:c r="Q229" s="58"/>
      <x:c r="R229" s="127" t="str">
        <x:f>IF(D229="","",IF(COUNTIFS('KONTAKTE'!$A$7:$A$306,A229,'KONTAKTE'!$B$7:$B$306,D229)&lt;&gt;1,"",IFERROR(INDEX('KONTAKTE'!$AD$7:$AD$306,SUMIFS('KONTAKTE'!$AF$7:$AF$306,'KONTAKTE'!$A$7:$A$306,A229,'KONTAKTE'!$B$7:$B$306,D229)),"")))</x:f>
      </x:c>
      <x:c r="S229" s="123" t="str">
        <x:f>IF(D229="","",IF(COUNTIFS('KONTAKTE'!$A$7:$A$306,A229,'KONTAKTE'!$B$7:$B$306,D229)&lt;&gt;1,"",IFERROR(INDEX('KONTAKTE'!$Z$7:$Z$306,SUMIFS('KONTAKTE'!$AF$7:$AF$306,'KONTAKTE'!$A$7:$A$306,A229,'KONTAKTE'!$B$7:$B$306,D229)),"")))</x:f>
      </x:c>
      <x:c r="T229" s="123" t="str">
        <x:f>IF(D229="","",IF(COUNTIFS('KONTAKTE'!$A$7:$A$306,A229,'KONTAKTE'!$B$7:$B$306,D229)&lt;&gt;1,"",IFERROR(INDEX('KONTAKTE'!$AA$7:$AA$306,SUMIFS('KONTAKTE'!$AF$7:$AF$306,'KONTAKTE'!$A$7:$A$306,A229,'KONTAKTE'!$B$7:$B$306,D229)),"")))</x:f>
      </x:c>
      <x:c r="U229" s="131" t="str">
        <x:f>IF(OR(D229="",F229="",Y229=""),"",IFERROR(INT(F229-Y229),""))</x:f>
      </x:c>
      <x:c r="V229" s="123" t="str">
        <x:f>IF(C229="","",IF(COUNTIFS('KONTAKTE'!$A$7:$A$306,A229,'KONTAKTE'!$B$7:$B$306,D229)=0,"Lead-ID fehlt",IF(COUNTIFS('KONTAKTE'!$A$7:$A$306,A229,'KONTAKTE'!$B$7:$B$306,D229)&gt;1,"Lead-ID doppelt",IF(AND(G229="customer_won",E229=""),"Deal-ID fehlt",IF(AND(B229="Ja",G229="qualified_lead",D229&lt;&gt;"",COUNTIFS($A$7:$A$406,A229,$B$7:$B$406,"Ja",$D$7:$D$406,D229,$G$7:$G$406,"qualified_lead")&gt;1),"Duplikat prüfen",IF(AND(B229="Ja",G229="customer_won",E229&lt;&gt;"",COUNTIFS($A$7:$A$406,A229,$B$7:$B$406,"Ja",$E$7:$E$406,E229,$G$7:$G$406,"customer_won")&gt;1),"Duplikat prüfen",IF(U229&lt;0,"Datum prüfen",IF(AND(OR(G229="customer_won",G229="revenue_recorded"),OR(J229="",K229="Nicht zutreffend")),"Wert prüfen",IF(AND(G229="customer_lost",COUNTIFS($A$7:$A$406,A229,$D$7:$D$406,D229,$G$7:$G$406,"qualified_lead",$F$7:$F$406,"&lt;="&amp;F229,$B$7:$B$406,"Ja")=0),"Qualifikation fehlt","Bereit")))))))))</x:f>
      </x:c>
      <x:c r="W229" s="123" t="n">
        <x:f>IF(AND(B229="Ja",G229="qualified_lead",D229&lt;&gt;""),IF(COUNTIFS($A$7:A229,A229,$B$7:B229,"Ja",$D$7:D229,D229,$G$7:G229,"qualified_lead")=1,1,0),0)</x:f>
        <x:v>0</x:v>
      </x:c>
      <x:c r="X229" s="123" t="n">
        <x:f>IF(AND(B229="Ja",G229="customer_won",E229&lt;&gt;""),IF(COUNTIFS($A$7:A229,A229,$B$7:B229,"Ja",$E$7:E229,E229,$G$7:G229,"customer_won")=1,1,0),0)</x:f>
        <x:v>0</x:v>
      </x:c>
      <x:c r="Y229" s="133" t="str">
        <x:f>IF(D229="","",IF(COUNTIFS('KONTAKTE'!$A$7:$A$306,A229,'KONTAKTE'!$B$7:$B$306,D229)&lt;&gt;1,"",IFERROR(INDEX('KONTAKTE'!$F$7:$F$306,SUMIFS('KONTAKTE'!$AF$7:$AF$306,'KONTAKTE'!$A$7:$A$306,A229,'KONTAKTE'!$B$7:$B$306,D229)),"")))</x:f>
      </x:c>
    </x:row>
    <x:row r="230" ht="22.5" customHeight="1">
      <x:c r="A230" s="61" t="str">
        <x:v>Eigene Daten</x:v>
      </x:c>
      <x:c r="B230" s="61" t="str">
        <x:v>Ja</x:v>
      </x:c>
      <x:c r="C230" s="58"/>
      <x:c r="D230" s="58"/>
      <x:c r="E230" s="58"/>
      <x:c r="F230" s="125"/>
      <x:c r="G230" s="58"/>
      <x:c r="H230" s="58"/>
      <x:c r="I230" s="58"/>
      <x:c r="J230" s="129"/>
      <x:c r="K230" s="58"/>
      <x:c r="L230" s="58"/>
      <x:c r="M230" s="58"/>
      <x:c r="N230" s="58"/>
      <x:c r="O230" s="58"/>
      <x:c r="P230" s="58"/>
      <x:c r="Q230" s="58"/>
      <x:c r="R230" s="127" t="str">
        <x:f>IF(D230="","",IF(COUNTIFS('KONTAKTE'!$A$7:$A$306,A230,'KONTAKTE'!$B$7:$B$306,D230)&lt;&gt;1,"",IFERROR(INDEX('KONTAKTE'!$AD$7:$AD$306,SUMIFS('KONTAKTE'!$AF$7:$AF$306,'KONTAKTE'!$A$7:$A$306,A230,'KONTAKTE'!$B$7:$B$306,D230)),"")))</x:f>
      </x:c>
      <x:c r="S230" s="123" t="str">
        <x:f>IF(D230="","",IF(COUNTIFS('KONTAKTE'!$A$7:$A$306,A230,'KONTAKTE'!$B$7:$B$306,D230)&lt;&gt;1,"",IFERROR(INDEX('KONTAKTE'!$Z$7:$Z$306,SUMIFS('KONTAKTE'!$AF$7:$AF$306,'KONTAKTE'!$A$7:$A$306,A230,'KONTAKTE'!$B$7:$B$306,D230)),"")))</x:f>
      </x:c>
      <x:c r="T230" s="123" t="str">
        <x:f>IF(D230="","",IF(COUNTIFS('KONTAKTE'!$A$7:$A$306,A230,'KONTAKTE'!$B$7:$B$306,D230)&lt;&gt;1,"",IFERROR(INDEX('KONTAKTE'!$AA$7:$AA$306,SUMIFS('KONTAKTE'!$AF$7:$AF$306,'KONTAKTE'!$A$7:$A$306,A230,'KONTAKTE'!$B$7:$B$306,D230)),"")))</x:f>
      </x:c>
      <x:c r="U230" s="131" t="str">
        <x:f>IF(OR(D230="",F230="",Y230=""),"",IFERROR(INT(F230-Y230),""))</x:f>
      </x:c>
      <x:c r="V230" s="123" t="str">
        <x:f>IF(C230="","",IF(COUNTIFS('KONTAKTE'!$A$7:$A$306,A230,'KONTAKTE'!$B$7:$B$306,D230)=0,"Lead-ID fehlt",IF(COUNTIFS('KONTAKTE'!$A$7:$A$306,A230,'KONTAKTE'!$B$7:$B$306,D230)&gt;1,"Lead-ID doppelt",IF(AND(G230="customer_won",E230=""),"Deal-ID fehlt",IF(AND(B230="Ja",G230="qualified_lead",D230&lt;&gt;"",COUNTIFS($A$7:$A$406,A230,$B$7:$B$406,"Ja",$D$7:$D$406,D230,$G$7:$G$406,"qualified_lead")&gt;1),"Duplikat prüfen",IF(AND(B230="Ja",G230="customer_won",E230&lt;&gt;"",COUNTIFS($A$7:$A$406,A230,$B$7:$B$406,"Ja",$E$7:$E$406,E230,$G$7:$G$406,"customer_won")&gt;1),"Duplikat prüfen",IF(U230&lt;0,"Datum prüfen",IF(AND(OR(G230="customer_won",G230="revenue_recorded"),OR(J230="",K230="Nicht zutreffend")),"Wert prüfen",IF(AND(G230="customer_lost",COUNTIFS($A$7:$A$406,A230,$D$7:$D$406,D230,$G$7:$G$406,"qualified_lead",$F$7:$F$406,"&lt;="&amp;F230,$B$7:$B$406,"Ja")=0),"Qualifikation fehlt","Bereit")))))))))</x:f>
      </x:c>
      <x:c r="W230" s="123" t="n">
        <x:f>IF(AND(B230="Ja",G230="qualified_lead",D230&lt;&gt;""),IF(COUNTIFS($A$7:A230,A230,$B$7:B230,"Ja",$D$7:D230,D230,$G$7:G230,"qualified_lead")=1,1,0),0)</x:f>
        <x:v>0</x:v>
      </x:c>
      <x:c r="X230" s="123" t="n">
        <x:f>IF(AND(B230="Ja",G230="customer_won",E230&lt;&gt;""),IF(COUNTIFS($A$7:A230,A230,$B$7:B230,"Ja",$E$7:E230,E230,$G$7:G230,"customer_won")=1,1,0),0)</x:f>
        <x:v>0</x:v>
      </x:c>
      <x:c r="Y230" s="133" t="str">
        <x:f>IF(D230="","",IF(COUNTIFS('KONTAKTE'!$A$7:$A$306,A230,'KONTAKTE'!$B$7:$B$306,D230)&lt;&gt;1,"",IFERROR(INDEX('KONTAKTE'!$F$7:$F$306,SUMIFS('KONTAKTE'!$AF$7:$AF$306,'KONTAKTE'!$A$7:$A$306,A230,'KONTAKTE'!$B$7:$B$306,D230)),"")))</x:f>
      </x:c>
    </x:row>
    <x:row r="231" ht="22.5" customHeight="1">
      <x:c r="A231" s="61" t="str">
        <x:v>Eigene Daten</x:v>
      </x:c>
      <x:c r="B231" s="61" t="str">
        <x:v>Ja</x:v>
      </x:c>
      <x:c r="C231" s="58"/>
      <x:c r="D231" s="58"/>
      <x:c r="E231" s="58"/>
      <x:c r="F231" s="125"/>
      <x:c r="G231" s="58"/>
      <x:c r="H231" s="58"/>
      <x:c r="I231" s="58"/>
      <x:c r="J231" s="129"/>
      <x:c r="K231" s="58"/>
      <x:c r="L231" s="58"/>
      <x:c r="M231" s="58"/>
      <x:c r="N231" s="58"/>
      <x:c r="O231" s="58"/>
      <x:c r="P231" s="58"/>
      <x:c r="Q231" s="58"/>
      <x:c r="R231" s="127" t="str">
        <x:f>IF(D231="","",IF(COUNTIFS('KONTAKTE'!$A$7:$A$306,A231,'KONTAKTE'!$B$7:$B$306,D231)&lt;&gt;1,"",IFERROR(INDEX('KONTAKTE'!$AD$7:$AD$306,SUMIFS('KONTAKTE'!$AF$7:$AF$306,'KONTAKTE'!$A$7:$A$306,A231,'KONTAKTE'!$B$7:$B$306,D231)),"")))</x:f>
      </x:c>
      <x:c r="S231" s="123" t="str">
        <x:f>IF(D231="","",IF(COUNTIFS('KONTAKTE'!$A$7:$A$306,A231,'KONTAKTE'!$B$7:$B$306,D231)&lt;&gt;1,"",IFERROR(INDEX('KONTAKTE'!$Z$7:$Z$306,SUMIFS('KONTAKTE'!$AF$7:$AF$306,'KONTAKTE'!$A$7:$A$306,A231,'KONTAKTE'!$B$7:$B$306,D231)),"")))</x:f>
      </x:c>
      <x:c r="T231" s="123" t="str">
        <x:f>IF(D231="","",IF(COUNTIFS('KONTAKTE'!$A$7:$A$306,A231,'KONTAKTE'!$B$7:$B$306,D231)&lt;&gt;1,"",IFERROR(INDEX('KONTAKTE'!$AA$7:$AA$306,SUMIFS('KONTAKTE'!$AF$7:$AF$306,'KONTAKTE'!$A$7:$A$306,A231,'KONTAKTE'!$B$7:$B$306,D231)),"")))</x:f>
      </x:c>
      <x:c r="U231" s="131" t="str">
        <x:f>IF(OR(D231="",F231="",Y231=""),"",IFERROR(INT(F231-Y231),""))</x:f>
      </x:c>
      <x:c r="V231" s="123" t="str">
        <x:f>IF(C231="","",IF(COUNTIFS('KONTAKTE'!$A$7:$A$306,A231,'KONTAKTE'!$B$7:$B$306,D231)=0,"Lead-ID fehlt",IF(COUNTIFS('KONTAKTE'!$A$7:$A$306,A231,'KONTAKTE'!$B$7:$B$306,D231)&gt;1,"Lead-ID doppelt",IF(AND(G231="customer_won",E231=""),"Deal-ID fehlt",IF(AND(B231="Ja",G231="qualified_lead",D231&lt;&gt;"",COUNTIFS($A$7:$A$406,A231,$B$7:$B$406,"Ja",$D$7:$D$406,D231,$G$7:$G$406,"qualified_lead")&gt;1),"Duplikat prüfen",IF(AND(B231="Ja",G231="customer_won",E231&lt;&gt;"",COUNTIFS($A$7:$A$406,A231,$B$7:$B$406,"Ja",$E$7:$E$406,E231,$G$7:$G$406,"customer_won")&gt;1),"Duplikat prüfen",IF(U231&lt;0,"Datum prüfen",IF(AND(OR(G231="customer_won",G231="revenue_recorded"),OR(J231="",K231="Nicht zutreffend")),"Wert prüfen",IF(AND(G231="customer_lost",COUNTIFS($A$7:$A$406,A231,$D$7:$D$406,D231,$G$7:$G$406,"qualified_lead",$F$7:$F$406,"&lt;="&amp;F231,$B$7:$B$406,"Ja")=0),"Qualifikation fehlt","Bereit")))))))))</x:f>
      </x:c>
      <x:c r="W231" s="123" t="n">
        <x:f>IF(AND(B231="Ja",G231="qualified_lead",D231&lt;&gt;""),IF(COUNTIFS($A$7:A231,A231,$B$7:B231,"Ja",$D$7:D231,D231,$G$7:G231,"qualified_lead")=1,1,0),0)</x:f>
        <x:v>0</x:v>
      </x:c>
      <x:c r="X231" s="123" t="n">
        <x:f>IF(AND(B231="Ja",G231="customer_won",E231&lt;&gt;""),IF(COUNTIFS($A$7:A231,A231,$B$7:B231,"Ja",$E$7:E231,E231,$G$7:G231,"customer_won")=1,1,0),0)</x:f>
        <x:v>0</x:v>
      </x:c>
      <x:c r="Y231" s="133" t="str">
        <x:f>IF(D231="","",IF(COUNTIFS('KONTAKTE'!$A$7:$A$306,A231,'KONTAKTE'!$B$7:$B$306,D231)&lt;&gt;1,"",IFERROR(INDEX('KONTAKTE'!$F$7:$F$306,SUMIFS('KONTAKTE'!$AF$7:$AF$306,'KONTAKTE'!$A$7:$A$306,A231,'KONTAKTE'!$B$7:$B$306,D231)),"")))</x:f>
      </x:c>
    </x:row>
    <x:row r="232" ht="22.5" customHeight="1">
      <x:c r="A232" s="61" t="str">
        <x:v>Eigene Daten</x:v>
      </x:c>
      <x:c r="B232" s="61" t="str">
        <x:v>Ja</x:v>
      </x:c>
      <x:c r="C232" s="58"/>
      <x:c r="D232" s="58"/>
      <x:c r="E232" s="58"/>
      <x:c r="F232" s="125"/>
      <x:c r="G232" s="58"/>
      <x:c r="H232" s="58"/>
      <x:c r="I232" s="58"/>
      <x:c r="J232" s="129"/>
      <x:c r="K232" s="58"/>
      <x:c r="L232" s="58"/>
      <x:c r="M232" s="58"/>
      <x:c r="N232" s="58"/>
      <x:c r="O232" s="58"/>
      <x:c r="P232" s="58"/>
      <x:c r="Q232" s="58"/>
      <x:c r="R232" s="127" t="str">
        <x:f>IF(D232="","",IF(COUNTIFS('KONTAKTE'!$A$7:$A$306,A232,'KONTAKTE'!$B$7:$B$306,D232)&lt;&gt;1,"",IFERROR(INDEX('KONTAKTE'!$AD$7:$AD$306,SUMIFS('KONTAKTE'!$AF$7:$AF$306,'KONTAKTE'!$A$7:$A$306,A232,'KONTAKTE'!$B$7:$B$306,D232)),"")))</x:f>
      </x:c>
      <x:c r="S232" s="123" t="str">
        <x:f>IF(D232="","",IF(COUNTIFS('KONTAKTE'!$A$7:$A$306,A232,'KONTAKTE'!$B$7:$B$306,D232)&lt;&gt;1,"",IFERROR(INDEX('KONTAKTE'!$Z$7:$Z$306,SUMIFS('KONTAKTE'!$AF$7:$AF$306,'KONTAKTE'!$A$7:$A$306,A232,'KONTAKTE'!$B$7:$B$306,D232)),"")))</x:f>
      </x:c>
      <x:c r="T232" s="123" t="str">
        <x:f>IF(D232="","",IF(COUNTIFS('KONTAKTE'!$A$7:$A$306,A232,'KONTAKTE'!$B$7:$B$306,D232)&lt;&gt;1,"",IFERROR(INDEX('KONTAKTE'!$AA$7:$AA$306,SUMIFS('KONTAKTE'!$AF$7:$AF$306,'KONTAKTE'!$A$7:$A$306,A232,'KONTAKTE'!$B$7:$B$306,D232)),"")))</x:f>
      </x:c>
      <x:c r="U232" s="131" t="str">
        <x:f>IF(OR(D232="",F232="",Y232=""),"",IFERROR(INT(F232-Y232),""))</x:f>
      </x:c>
      <x:c r="V232" s="123" t="str">
        <x:f>IF(C232="","",IF(COUNTIFS('KONTAKTE'!$A$7:$A$306,A232,'KONTAKTE'!$B$7:$B$306,D232)=0,"Lead-ID fehlt",IF(COUNTIFS('KONTAKTE'!$A$7:$A$306,A232,'KONTAKTE'!$B$7:$B$306,D232)&gt;1,"Lead-ID doppelt",IF(AND(G232="customer_won",E232=""),"Deal-ID fehlt",IF(AND(B232="Ja",G232="qualified_lead",D232&lt;&gt;"",COUNTIFS($A$7:$A$406,A232,$B$7:$B$406,"Ja",$D$7:$D$406,D232,$G$7:$G$406,"qualified_lead")&gt;1),"Duplikat prüfen",IF(AND(B232="Ja",G232="customer_won",E232&lt;&gt;"",COUNTIFS($A$7:$A$406,A232,$B$7:$B$406,"Ja",$E$7:$E$406,E232,$G$7:$G$406,"customer_won")&gt;1),"Duplikat prüfen",IF(U232&lt;0,"Datum prüfen",IF(AND(OR(G232="customer_won",G232="revenue_recorded"),OR(J232="",K232="Nicht zutreffend")),"Wert prüfen",IF(AND(G232="customer_lost",COUNTIFS($A$7:$A$406,A232,$D$7:$D$406,D232,$G$7:$G$406,"qualified_lead",$F$7:$F$406,"&lt;="&amp;F232,$B$7:$B$406,"Ja")=0),"Qualifikation fehlt","Bereit")))))))))</x:f>
      </x:c>
      <x:c r="W232" s="123" t="n">
        <x:f>IF(AND(B232="Ja",G232="qualified_lead",D232&lt;&gt;""),IF(COUNTIFS($A$7:A232,A232,$B$7:B232,"Ja",$D$7:D232,D232,$G$7:G232,"qualified_lead")=1,1,0),0)</x:f>
        <x:v>0</x:v>
      </x:c>
      <x:c r="X232" s="123" t="n">
        <x:f>IF(AND(B232="Ja",G232="customer_won",E232&lt;&gt;""),IF(COUNTIFS($A$7:A232,A232,$B$7:B232,"Ja",$E$7:E232,E232,$G$7:G232,"customer_won")=1,1,0),0)</x:f>
        <x:v>0</x:v>
      </x:c>
      <x:c r="Y232" s="133" t="str">
        <x:f>IF(D232="","",IF(COUNTIFS('KONTAKTE'!$A$7:$A$306,A232,'KONTAKTE'!$B$7:$B$306,D232)&lt;&gt;1,"",IFERROR(INDEX('KONTAKTE'!$F$7:$F$306,SUMIFS('KONTAKTE'!$AF$7:$AF$306,'KONTAKTE'!$A$7:$A$306,A232,'KONTAKTE'!$B$7:$B$306,D232)),"")))</x:f>
      </x:c>
    </x:row>
    <x:row r="233" ht="22.5" customHeight="1">
      <x:c r="A233" s="61" t="str">
        <x:v>Eigene Daten</x:v>
      </x:c>
      <x:c r="B233" s="61" t="str">
        <x:v>Ja</x:v>
      </x:c>
      <x:c r="C233" s="58"/>
      <x:c r="D233" s="58"/>
      <x:c r="E233" s="58"/>
      <x:c r="F233" s="125"/>
      <x:c r="G233" s="58"/>
      <x:c r="H233" s="58"/>
      <x:c r="I233" s="58"/>
      <x:c r="J233" s="129"/>
      <x:c r="K233" s="58"/>
      <x:c r="L233" s="58"/>
      <x:c r="M233" s="58"/>
      <x:c r="N233" s="58"/>
      <x:c r="O233" s="58"/>
      <x:c r="P233" s="58"/>
      <x:c r="Q233" s="58"/>
      <x:c r="R233" s="127" t="str">
        <x:f>IF(D233="","",IF(COUNTIFS('KONTAKTE'!$A$7:$A$306,A233,'KONTAKTE'!$B$7:$B$306,D233)&lt;&gt;1,"",IFERROR(INDEX('KONTAKTE'!$AD$7:$AD$306,SUMIFS('KONTAKTE'!$AF$7:$AF$306,'KONTAKTE'!$A$7:$A$306,A233,'KONTAKTE'!$B$7:$B$306,D233)),"")))</x:f>
      </x:c>
      <x:c r="S233" s="123" t="str">
        <x:f>IF(D233="","",IF(COUNTIFS('KONTAKTE'!$A$7:$A$306,A233,'KONTAKTE'!$B$7:$B$306,D233)&lt;&gt;1,"",IFERROR(INDEX('KONTAKTE'!$Z$7:$Z$306,SUMIFS('KONTAKTE'!$AF$7:$AF$306,'KONTAKTE'!$A$7:$A$306,A233,'KONTAKTE'!$B$7:$B$306,D233)),"")))</x:f>
      </x:c>
      <x:c r="T233" s="123" t="str">
        <x:f>IF(D233="","",IF(COUNTIFS('KONTAKTE'!$A$7:$A$306,A233,'KONTAKTE'!$B$7:$B$306,D233)&lt;&gt;1,"",IFERROR(INDEX('KONTAKTE'!$AA$7:$AA$306,SUMIFS('KONTAKTE'!$AF$7:$AF$306,'KONTAKTE'!$A$7:$A$306,A233,'KONTAKTE'!$B$7:$B$306,D233)),"")))</x:f>
      </x:c>
      <x:c r="U233" s="131" t="str">
        <x:f>IF(OR(D233="",F233="",Y233=""),"",IFERROR(INT(F233-Y233),""))</x:f>
      </x:c>
      <x:c r="V233" s="123" t="str">
        <x:f>IF(C233="","",IF(COUNTIFS('KONTAKTE'!$A$7:$A$306,A233,'KONTAKTE'!$B$7:$B$306,D233)=0,"Lead-ID fehlt",IF(COUNTIFS('KONTAKTE'!$A$7:$A$306,A233,'KONTAKTE'!$B$7:$B$306,D233)&gt;1,"Lead-ID doppelt",IF(AND(G233="customer_won",E233=""),"Deal-ID fehlt",IF(AND(B233="Ja",G233="qualified_lead",D233&lt;&gt;"",COUNTIFS($A$7:$A$406,A233,$B$7:$B$406,"Ja",$D$7:$D$406,D233,$G$7:$G$406,"qualified_lead")&gt;1),"Duplikat prüfen",IF(AND(B233="Ja",G233="customer_won",E233&lt;&gt;"",COUNTIFS($A$7:$A$406,A233,$B$7:$B$406,"Ja",$E$7:$E$406,E233,$G$7:$G$406,"customer_won")&gt;1),"Duplikat prüfen",IF(U233&lt;0,"Datum prüfen",IF(AND(OR(G233="customer_won",G233="revenue_recorded"),OR(J233="",K233="Nicht zutreffend")),"Wert prüfen",IF(AND(G233="customer_lost",COUNTIFS($A$7:$A$406,A233,$D$7:$D$406,D233,$G$7:$G$406,"qualified_lead",$F$7:$F$406,"&lt;="&amp;F233,$B$7:$B$406,"Ja")=0),"Qualifikation fehlt","Bereit")))))))))</x:f>
      </x:c>
      <x:c r="W233" s="123" t="n">
        <x:f>IF(AND(B233="Ja",G233="qualified_lead",D233&lt;&gt;""),IF(COUNTIFS($A$7:A233,A233,$B$7:B233,"Ja",$D$7:D233,D233,$G$7:G233,"qualified_lead")=1,1,0),0)</x:f>
        <x:v>0</x:v>
      </x:c>
      <x:c r="X233" s="123" t="n">
        <x:f>IF(AND(B233="Ja",G233="customer_won",E233&lt;&gt;""),IF(COUNTIFS($A$7:A233,A233,$B$7:B233,"Ja",$E$7:E233,E233,$G$7:G233,"customer_won")=1,1,0),0)</x:f>
        <x:v>0</x:v>
      </x:c>
      <x:c r="Y233" s="133" t="str">
        <x:f>IF(D233="","",IF(COUNTIFS('KONTAKTE'!$A$7:$A$306,A233,'KONTAKTE'!$B$7:$B$306,D233)&lt;&gt;1,"",IFERROR(INDEX('KONTAKTE'!$F$7:$F$306,SUMIFS('KONTAKTE'!$AF$7:$AF$306,'KONTAKTE'!$A$7:$A$306,A233,'KONTAKTE'!$B$7:$B$306,D233)),"")))</x:f>
      </x:c>
    </x:row>
    <x:row r="234" ht="22.5" customHeight="1">
      <x:c r="A234" s="61" t="str">
        <x:v>Eigene Daten</x:v>
      </x:c>
      <x:c r="B234" s="61" t="str">
        <x:v>Ja</x:v>
      </x:c>
      <x:c r="C234" s="58"/>
      <x:c r="D234" s="58"/>
      <x:c r="E234" s="58"/>
      <x:c r="F234" s="125"/>
      <x:c r="G234" s="58"/>
      <x:c r="H234" s="58"/>
      <x:c r="I234" s="58"/>
      <x:c r="J234" s="129"/>
      <x:c r="K234" s="58"/>
      <x:c r="L234" s="58"/>
      <x:c r="M234" s="58"/>
      <x:c r="N234" s="58"/>
      <x:c r="O234" s="58"/>
      <x:c r="P234" s="58"/>
      <x:c r="Q234" s="58"/>
      <x:c r="R234" s="127" t="str">
        <x:f>IF(D234="","",IF(COUNTIFS('KONTAKTE'!$A$7:$A$306,A234,'KONTAKTE'!$B$7:$B$306,D234)&lt;&gt;1,"",IFERROR(INDEX('KONTAKTE'!$AD$7:$AD$306,SUMIFS('KONTAKTE'!$AF$7:$AF$306,'KONTAKTE'!$A$7:$A$306,A234,'KONTAKTE'!$B$7:$B$306,D234)),"")))</x:f>
      </x:c>
      <x:c r="S234" s="123" t="str">
        <x:f>IF(D234="","",IF(COUNTIFS('KONTAKTE'!$A$7:$A$306,A234,'KONTAKTE'!$B$7:$B$306,D234)&lt;&gt;1,"",IFERROR(INDEX('KONTAKTE'!$Z$7:$Z$306,SUMIFS('KONTAKTE'!$AF$7:$AF$306,'KONTAKTE'!$A$7:$A$306,A234,'KONTAKTE'!$B$7:$B$306,D234)),"")))</x:f>
      </x:c>
      <x:c r="T234" s="123" t="str">
        <x:f>IF(D234="","",IF(COUNTIFS('KONTAKTE'!$A$7:$A$306,A234,'KONTAKTE'!$B$7:$B$306,D234)&lt;&gt;1,"",IFERROR(INDEX('KONTAKTE'!$AA$7:$AA$306,SUMIFS('KONTAKTE'!$AF$7:$AF$306,'KONTAKTE'!$A$7:$A$306,A234,'KONTAKTE'!$B$7:$B$306,D234)),"")))</x:f>
      </x:c>
      <x:c r="U234" s="131" t="str">
        <x:f>IF(OR(D234="",F234="",Y234=""),"",IFERROR(INT(F234-Y234),""))</x:f>
      </x:c>
      <x:c r="V234" s="123" t="str">
        <x:f>IF(C234="","",IF(COUNTIFS('KONTAKTE'!$A$7:$A$306,A234,'KONTAKTE'!$B$7:$B$306,D234)=0,"Lead-ID fehlt",IF(COUNTIFS('KONTAKTE'!$A$7:$A$306,A234,'KONTAKTE'!$B$7:$B$306,D234)&gt;1,"Lead-ID doppelt",IF(AND(G234="customer_won",E234=""),"Deal-ID fehlt",IF(AND(B234="Ja",G234="qualified_lead",D234&lt;&gt;"",COUNTIFS($A$7:$A$406,A234,$B$7:$B$406,"Ja",$D$7:$D$406,D234,$G$7:$G$406,"qualified_lead")&gt;1),"Duplikat prüfen",IF(AND(B234="Ja",G234="customer_won",E234&lt;&gt;"",COUNTIFS($A$7:$A$406,A234,$B$7:$B$406,"Ja",$E$7:$E$406,E234,$G$7:$G$406,"customer_won")&gt;1),"Duplikat prüfen",IF(U234&lt;0,"Datum prüfen",IF(AND(OR(G234="customer_won",G234="revenue_recorded"),OR(J234="",K234="Nicht zutreffend")),"Wert prüfen",IF(AND(G234="customer_lost",COUNTIFS($A$7:$A$406,A234,$D$7:$D$406,D234,$G$7:$G$406,"qualified_lead",$F$7:$F$406,"&lt;="&amp;F234,$B$7:$B$406,"Ja")=0),"Qualifikation fehlt","Bereit")))))))))</x:f>
      </x:c>
      <x:c r="W234" s="123" t="n">
        <x:f>IF(AND(B234="Ja",G234="qualified_lead",D234&lt;&gt;""),IF(COUNTIFS($A$7:A234,A234,$B$7:B234,"Ja",$D$7:D234,D234,$G$7:G234,"qualified_lead")=1,1,0),0)</x:f>
        <x:v>0</x:v>
      </x:c>
      <x:c r="X234" s="123" t="n">
        <x:f>IF(AND(B234="Ja",G234="customer_won",E234&lt;&gt;""),IF(COUNTIFS($A$7:A234,A234,$B$7:B234,"Ja",$E$7:E234,E234,$G$7:G234,"customer_won")=1,1,0),0)</x:f>
        <x:v>0</x:v>
      </x:c>
      <x:c r="Y234" s="133" t="str">
        <x:f>IF(D234="","",IF(COUNTIFS('KONTAKTE'!$A$7:$A$306,A234,'KONTAKTE'!$B$7:$B$306,D234)&lt;&gt;1,"",IFERROR(INDEX('KONTAKTE'!$F$7:$F$306,SUMIFS('KONTAKTE'!$AF$7:$AF$306,'KONTAKTE'!$A$7:$A$306,A234,'KONTAKTE'!$B$7:$B$306,D234)),"")))</x:f>
      </x:c>
    </x:row>
    <x:row r="235" ht="22.5" customHeight="1">
      <x:c r="A235" s="61" t="str">
        <x:v>Eigene Daten</x:v>
      </x:c>
      <x:c r="B235" s="61" t="str">
        <x:v>Ja</x:v>
      </x:c>
      <x:c r="C235" s="58"/>
      <x:c r="D235" s="58"/>
      <x:c r="E235" s="58"/>
      <x:c r="F235" s="125"/>
      <x:c r="G235" s="58"/>
      <x:c r="H235" s="58"/>
      <x:c r="I235" s="58"/>
      <x:c r="J235" s="129"/>
      <x:c r="K235" s="58"/>
      <x:c r="L235" s="58"/>
      <x:c r="M235" s="58"/>
      <x:c r="N235" s="58"/>
      <x:c r="O235" s="58"/>
      <x:c r="P235" s="58"/>
      <x:c r="Q235" s="58"/>
      <x:c r="R235" s="127" t="str">
        <x:f>IF(D235="","",IF(COUNTIFS('KONTAKTE'!$A$7:$A$306,A235,'KONTAKTE'!$B$7:$B$306,D235)&lt;&gt;1,"",IFERROR(INDEX('KONTAKTE'!$AD$7:$AD$306,SUMIFS('KONTAKTE'!$AF$7:$AF$306,'KONTAKTE'!$A$7:$A$306,A235,'KONTAKTE'!$B$7:$B$306,D235)),"")))</x:f>
      </x:c>
      <x:c r="S235" s="123" t="str">
        <x:f>IF(D235="","",IF(COUNTIFS('KONTAKTE'!$A$7:$A$306,A235,'KONTAKTE'!$B$7:$B$306,D235)&lt;&gt;1,"",IFERROR(INDEX('KONTAKTE'!$Z$7:$Z$306,SUMIFS('KONTAKTE'!$AF$7:$AF$306,'KONTAKTE'!$A$7:$A$306,A235,'KONTAKTE'!$B$7:$B$306,D235)),"")))</x:f>
      </x:c>
      <x:c r="T235" s="123" t="str">
        <x:f>IF(D235="","",IF(COUNTIFS('KONTAKTE'!$A$7:$A$306,A235,'KONTAKTE'!$B$7:$B$306,D235)&lt;&gt;1,"",IFERROR(INDEX('KONTAKTE'!$AA$7:$AA$306,SUMIFS('KONTAKTE'!$AF$7:$AF$306,'KONTAKTE'!$A$7:$A$306,A235,'KONTAKTE'!$B$7:$B$306,D235)),"")))</x:f>
      </x:c>
      <x:c r="U235" s="131" t="str">
        <x:f>IF(OR(D235="",F235="",Y235=""),"",IFERROR(INT(F235-Y235),""))</x:f>
      </x:c>
      <x:c r="V235" s="123" t="str">
        <x:f>IF(C235="","",IF(COUNTIFS('KONTAKTE'!$A$7:$A$306,A235,'KONTAKTE'!$B$7:$B$306,D235)=0,"Lead-ID fehlt",IF(COUNTIFS('KONTAKTE'!$A$7:$A$306,A235,'KONTAKTE'!$B$7:$B$306,D235)&gt;1,"Lead-ID doppelt",IF(AND(G235="customer_won",E235=""),"Deal-ID fehlt",IF(AND(B235="Ja",G235="qualified_lead",D235&lt;&gt;"",COUNTIFS($A$7:$A$406,A235,$B$7:$B$406,"Ja",$D$7:$D$406,D235,$G$7:$G$406,"qualified_lead")&gt;1),"Duplikat prüfen",IF(AND(B235="Ja",G235="customer_won",E235&lt;&gt;"",COUNTIFS($A$7:$A$406,A235,$B$7:$B$406,"Ja",$E$7:$E$406,E235,$G$7:$G$406,"customer_won")&gt;1),"Duplikat prüfen",IF(U235&lt;0,"Datum prüfen",IF(AND(OR(G235="customer_won",G235="revenue_recorded"),OR(J235="",K235="Nicht zutreffend")),"Wert prüfen",IF(AND(G235="customer_lost",COUNTIFS($A$7:$A$406,A235,$D$7:$D$406,D235,$G$7:$G$406,"qualified_lead",$F$7:$F$406,"&lt;="&amp;F235,$B$7:$B$406,"Ja")=0),"Qualifikation fehlt","Bereit")))))))))</x:f>
      </x:c>
      <x:c r="W235" s="123" t="n">
        <x:f>IF(AND(B235="Ja",G235="qualified_lead",D235&lt;&gt;""),IF(COUNTIFS($A$7:A235,A235,$B$7:B235,"Ja",$D$7:D235,D235,$G$7:G235,"qualified_lead")=1,1,0),0)</x:f>
        <x:v>0</x:v>
      </x:c>
      <x:c r="X235" s="123" t="n">
        <x:f>IF(AND(B235="Ja",G235="customer_won",E235&lt;&gt;""),IF(COUNTIFS($A$7:A235,A235,$B$7:B235,"Ja",$E$7:E235,E235,$G$7:G235,"customer_won")=1,1,0),0)</x:f>
        <x:v>0</x:v>
      </x:c>
      <x:c r="Y235" s="133" t="str">
        <x:f>IF(D235="","",IF(COUNTIFS('KONTAKTE'!$A$7:$A$306,A235,'KONTAKTE'!$B$7:$B$306,D235)&lt;&gt;1,"",IFERROR(INDEX('KONTAKTE'!$F$7:$F$306,SUMIFS('KONTAKTE'!$AF$7:$AF$306,'KONTAKTE'!$A$7:$A$306,A235,'KONTAKTE'!$B$7:$B$306,D235)),"")))</x:f>
      </x:c>
    </x:row>
    <x:row r="236" ht="22.5" customHeight="1">
      <x:c r="A236" s="61" t="str">
        <x:v>Eigene Daten</x:v>
      </x:c>
      <x:c r="B236" s="61" t="str">
        <x:v>Ja</x:v>
      </x:c>
      <x:c r="C236" s="58"/>
      <x:c r="D236" s="58"/>
      <x:c r="E236" s="58"/>
      <x:c r="F236" s="125"/>
      <x:c r="G236" s="58"/>
      <x:c r="H236" s="58"/>
      <x:c r="I236" s="58"/>
      <x:c r="J236" s="129"/>
      <x:c r="K236" s="58"/>
      <x:c r="L236" s="58"/>
      <x:c r="M236" s="58"/>
      <x:c r="N236" s="58"/>
      <x:c r="O236" s="58"/>
      <x:c r="P236" s="58"/>
      <x:c r="Q236" s="58"/>
      <x:c r="R236" s="127" t="str">
        <x:f>IF(D236="","",IF(COUNTIFS('KONTAKTE'!$A$7:$A$306,A236,'KONTAKTE'!$B$7:$B$306,D236)&lt;&gt;1,"",IFERROR(INDEX('KONTAKTE'!$AD$7:$AD$306,SUMIFS('KONTAKTE'!$AF$7:$AF$306,'KONTAKTE'!$A$7:$A$306,A236,'KONTAKTE'!$B$7:$B$306,D236)),"")))</x:f>
      </x:c>
      <x:c r="S236" s="123" t="str">
        <x:f>IF(D236="","",IF(COUNTIFS('KONTAKTE'!$A$7:$A$306,A236,'KONTAKTE'!$B$7:$B$306,D236)&lt;&gt;1,"",IFERROR(INDEX('KONTAKTE'!$Z$7:$Z$306,SUMIFS('KONTAKTE'!$AF$7:$AF$306,'KONTAKTE'!$A$7:$A$306,A236,'KONTAKTE'!$B$7:$B$306,D236)),"")))</x:f>
      </x:c>
      <x:c r="T236" s="123" t="str">
        <x:f>IF(D236="","",IF(COUNTIFS('KONTAKTE'!$A$7:$A$306,A236,'KONTAKTE'!$B$7:$B$306,D236)&lt;&gt;1,"",IFERROR(INDEX('KONTAKTE'!$AA$7:$AA$306,SUMIFS('KONTAKTE'!$AF$7:$AF$306,'KONTAKTE'!$A$7:$A$306,A236,'KONTAKTE'!$B$7:$B$306,D236)),"")))</x:f>
      </x:c>
      <x:c r="U236" s="131" t="str">
        <x:f>IF(OR(D236="",F236="",Y236=""),"",IFERROR(INT(F236-Y236),""))</x:f>
      </x:c>
      <x:c r="V236" s="123" t="str">
        <x:f>IF(C236="","",IF(COUNTIFS('KONTAKTE'!$A$7:$A$306,A236,'KONTAKTE'!$B$7:$B$306,D236)=0,"Lead-ID fehlt",IF(COUNTIFS('KONTAKTE'!$A$7:$A$306,A236,'KONTAKTE'!$B$7:$B$306,D236)&gt;1,"Lead-ID doppelt",IF(AND(G236="customer_won",E236=""),"Deal-ID fehlt",IF(AND(B236="Ja",G236="qualified_lead",D236&lt;&gt;"",COUNTIFS($A$7:$A$406,A236,$B$7:$B$406,"Ja",$D$7:$D$406,D236,$G$7:$G$406,"qualified_lead")&gt;1),"Duplikat prüfen",IF(AND(B236="Ja",G236="customer_won",E236&lt;&gt;"",COUNTIFS($A$7:$A$406,A236,$B$7:$B$406,"Ja",$E$7:$E$406,E236,$G$7:$G$406,"customer_won")&gt;1),"Duplikat prüfen",IF(U236&lt;0,"Datum prüfen",IF(AND(OR(G236="customer_won",G236="revenue_recorded"),OR(J236="",K236="Nicht zutreffend")),"Wert prüfen",IF(AND(G236="customer_lost",COUNTIFS($A$7:$A$406,A236,$D$7:$D$406,D236,$G$7:$G$406,"qualified_lead",$F$7:$F$406,"&lt;="&amp;F236,$B$7:$B$406,"Ja")=0),"Qualifikation fehlt","Bereit")))))))))</x:f>
      </x:c>
      <x:c r="W236" s="123" t="n">
        <x:f>IF(AND(B236="Ja",G236="qualified_lead",D236&lt;&gt;""),IF(COUNTIFS($A$7:A236,A236,$B$7:B236,"Ja",$D$7:D236,D236,$G$7:G236,"qualified_lead")=1,1,0),0)</x:f>
        <x:v>0</x:v>
      </x:c>
      <x:c r="X236" s="123" t="n">
        <x:f>IF(AND(B236="Ja",G236="customer_won",E236&lt;&gt;""),IF(COUNTIFS($A$7:A236,A236,$B$7:B236,"Ja",$E$7:E236,E236,$G$7:G236,"customer_won")=1,1,0),0)</x:f>
        <x:v>0</x:v>
      </x:c>
      <x:c r="Y236" s="133" t="str">
        <x:f>IF(D236="","",IF(COUNTIFS('KONTAKTE'!$A$7:$A$306,A236,'KONTAKTE'!$B$7:$B$306,D236)&lt;&gt;1,"",IFERROR(INDEX('KONTAKTE'!$F$7:$F$306,SUMIFS('KONTAKTE'!$AF$7:$AF$306,'KONTAKTE'!$A$7:$A$306,A236,'KONTAKTE'!$B$7:$B$306,D236)),"")))</x:f>
      </x:c>
    </x:row>
    <x:row r="237" ht="22.5" customHeight="1">
      <x:c r="A237" s="61" t="str">
        <x:v>Eigene Daten</x:v>
      </x:c>
      <x:c r="B237" s="61" t="str">
        <x:v>Ja</x:v>
      </x:c>
      <x:c r="C237" s="58"/>
      <x:c r="D237" s="58"/>
      <x:c r="E237" s="58"/>
      <x:c r="F237" s="125"/>
      <x:c r="G237" s="58"/>
      <x:c r="H237" s="58"/>
      <x:c r="I237" s="58"/>
      <x:c r="J237" s="129"/>
      <x:c r="K237" s="58"/>
      <x:c r="L237" s="58"/>
      <x:c r="M237" s="58"/>
      <x:c r="N237" s="58"/>
      <x:c r="O237" s="58"/>
      <x:c r="P237" s="58"/>
      <x:c r="Q237" s="58"/>
      <x:c r="R237" s="127" t="str">
        <x:f>IF(D237="","",IF(COUNTIFS('KONTAKTE'!$A$7:$A$306,A237,'KONTAKTE'!$B$7:$B$306,D237)&lt;&gt;1,"",IFERROR(INDEX('KONTAKTE'!$AD$7:$AD$306,SUMIFS('KONTAKTE'!$AF$7:$AF$306,'KONTAKTE'!$A$7:$A$306,A237,'KONTAKTE'!$B$7:$B$306,D237)),"")))</x:f>
      </x:c>
      <x:c r="S237" s="123" t="str">
        <x:f>IF(D237="","",IF(COUNTIFS('KONTAKTE'!$A$7:$A$306,A237,'KONTAKTE'!$B$7:$B$306,D237)&lt;&gt;1,"",IFERROR(INDEX('KONTAKTE'!$Z$7:$Z$306,SUMIFS('KONTAKTE'!$AF$7:$AF$306,'KONTAKTE'!$A$7:$A$306,A237,'KONTAKTE'!$B$7:$B$306,D237)),"")))</x:f>
      </x:c>
      <x:c r="T237" s="123" t="str">
        <x:f>IF(D237="","",IF(COUNTIFS('KONTAKTE'!$A$7:$A$306,A237,'KONTAKTE'!$B$7:$B$306,D237)&lt;&gt;1,"",IFERROR(INDEX('KONTAKTE'!$AA$7:$AA$306,SUMIFS('KONTAKTE'!$AF$7:$AF$306,'KONTAKTE'!$A$7:$A$306,A237,'KONTAKTE'!$B$7:$B$306,D237)),"")))</x:f>
      </x:c>
      <x:c r="U237" s="131" t="str">
        <x:f>IF(OR(D237="",F237="",Y237=""),"",IFERROR(INT(F237-Y237),""))</x:f>
      </x:c>
      <x:c r="V237" s="123" t="str">
        <x:f>IF(C237="","",IF(COUNTIFS('KONTAKTE'!$A$7:$A$306,A237,'KONTAKTE'!$B$7:$B$306,D237)=0,"Lead-ID fehlt",IF(COUNTIFS('KONTAKTE'!$A$7:$A$306,A237,'KONTAKTE'!$B$7:$B$306,D237)&gt;1,"Lead-ID doppelt",IF(AND(G237="customer_won",E237=""),"Deal-ID fehlt",IF(AND(B237="Ja",G237="qualified_lead",D237&lt;&gt;"",COUNTIFS($A$7:$A$406,A237,$B$7:$B$406,"Ja",$D$7:$D$406,D237,$G$7:$G$406,"qualified_lead")&gt;1),"Duplikat prüfen",IF(AND(B237="Ja",G237="customer_won",E237&lt;&gt;"",COUNTIFS($A$7:$A$406,A237,$B$7:$B$406,"Ja",$E$7:$E$406,E237,$G$7:$G$406,"customer_won")&gt;1),"Duplikat prüfen",IF(U237&lt;0,"Datum prüfen",IF(AND(OR(G237="customer_won",G237="revenue_recorded"),OR(J237="",K237="Nicht zutreffend")),"Wert prüfen",IF(AND(G237="customer_lost",COUNTIFS($A$7:$A$406,A237,$D$7:$D$406,D237,$G$7:$G$406,"qualified_lead",$F$7:$F$406,"&lt;="&amp;F237,$B$7:$B$406,"Ja")=0),"Qualifikation fehlt","Bereit")))))))))</x:f>
      </x:c>
      <x:c r="W237" s="123" t="n">
        <x:f>IF(AND(B237="Ja",G237="qualified_lead",D237&lt;&gt;""),IF(COUNTIFS($A$7:A237,A237,$B$7:B237,"Ja",$D$7:D237,D237,$G$7:G237,"qualified_lead")=1,1,0),0)</x:f>
        <x:v>0</x:v>
      </x:c>
      <x:c r="X237" s="123" t="n">
        <x:f>IF(AND(B237="Ja",G237="customer_won",E237&lt;&gt;""),IF(COUNTIFS($A$7:A237,A237,$B$7:B237,"Ja",$E$7:E237,E237,$G$7:G237,"customer_won")=1,1,0),0)</x:f>
        <x:v>0</x:v>
      </x:c>
      <x:c r="Y237" s="133" t="str">
        <x:f>IF(D237="","",IF(COUNTIFS('KONTAKTE'!$A$7:$A$306,A237,'KONTAKTE'!$B$7:$B$306,D237)&lt;&gt;1,"",IFERROR(INDEX('KONTAKTE'!$F$7:$F$306,SUMIFS('KONTAKTE'!$AF$7:$AF$306,'KONTAKTE'!$A$7:$A$306,A237,'KONTAKTE'!$B$7:$B$306,D237)),"")))</x:f>
      </x:c>
    </x:row>
    <x:row r="238" ht="22.5" customHeight="1">
      <x:c r="A238" s="61" t="str">
        <x:v>Eigene Daten</x:v>
      </x:c>
      <x:c r="B238" s="61" t="str">
        <x:v>Ja</x:v>
      </x:c>
      <x:c r="C238" s="58"/>
      <x:c r="D238" s="58"/>
      <x:c r="E238" s="58"/>
      <x:c r="F238" s="125"/>
      <x:c r="G238" s="58"/>
      <x:c r="H238" s="58"/>
      <x:c r="I238" s="58"/>
      <x:c r="J238" s="129"/>
      <x:c r="K238" s="58"/>
      <x:c r="L238" s="58"/>
      <x:c r="M238" s="58"/>
      <x:c r="N238" s="58"/>
      <x:c r="O238" s="58"/>
      <x:c r="P238" s="58"/>
      <x:c r="Q238" s="58"/>
      <x:c r="R238" s="127" t="str">
        <x:f>IF(D238="","",IF(COUNTIFS('KONTAKTE'!$A$7:$A$306,A238,'KONTAKTE'!$B$7:$B$306,D238)&lt;&gt;1,"",IFERROR(INDEX('KONTAKTE'!$AD$7:$AD$306,SUMIFS('KONTAKTE'!$AF$7:$AF$306,'KONTAKTE'!$A$7:$A$306,A238,'KONTAKTE'!$B$7:$B$306,D238)),"")))</x:f>
      </x:c>
      <x:c r="S238" s="123" t="str">
        <x:f>IF(D238="","",IF(COUNTIFS('KONTAKTE'!$A$7:$A$306,A238,'KONTAKTE'!$B$7:$B$306,D238)&lt;&gt;1,"",IFERROR(INDEX('KONTAKTE'!$Z$7:$Z$306,SUMIFS('KONTAKTE'!$AF$7:$AF$306,'KONTAKTE'!$A$7:$A$306,A238,'KONTAKTE'!$B$7:$B$306,D238)),"")))</x:f>
      </x:c>
      <x:c r="T238" s="123" t="str">
        <x:f>IF(D238="","",IF(COUNTIFS('KONTAKTE'!$A$7:$A$306,A238,'KONTAKTE'!$B$7:$B$306,D238)&lt;&gt;1,"",IFERROR(INDEX('KONTAKTE'!$AA$7:$AA$306,SUMIFS('KONTAKTE'!$AF$7:$AF$306,'KONTAKTE'!$A$7:$A$306,A238,'KONTAKTE'!$B$7:$B$306,D238)),"")))</x:f>
      </x:c>
      <x:c r="U238" s="131" t="str">
        <x:f>IF(OR(D238="",F238="",Y238=""),"",IFERROR(INT(F238-Y238),""))</x:f>
      </x:c>
      <x:c r="V238" s="123" t="str">
        <x:f>IF(C238="","",IF(COUNTIFS('KONTAKTE'!$A$7:$A$306,A238,'KONTAKTE'!$B$7:$B$306,D238)=0,"Lead-ID fehlt",IF(COUNTIFS('KONTAKTE'!$A$7:$A$306,A238,'KONTAKTE'!$B$7:$B$306,D238)&gt;1,"Lead-ID doppelt",IF(AND(G238="customer_won",E238=""),"Deal-ID fehlt",IF(AND(B238="Ja",G238="qualified_lead",D238&lt;&gt;"",COUNTIFS($A$7:$A$406,A238,$B$7:$B$406,"Ja",$D$7:$D$406,D238,$G$7:$G$406,"qualified_lead")&gt;1),"Duplikat prüfen",IF(AND(B238="Ja",G238="customer_won",E238&lt;&gt;"",COUNTIFS($A$7:$A$406,A238,$B$7:$B$406,"Ja",$E$7:$E$406,E238,$G$7:$G$406,"customer_won")&gt;1),"Duplikat prüfen",IF(U238&lt;0,"Datum prüfen",IF(AND(OR(G238="customer_won",G238="revenue_recorded"),OR(J238="",K238="Nicht zutreffend")),"Wert prüfen",IF(AND(G238="customer_lost",COUNTIFS($A$7:$A$406,A238,$D$7:$D$406,D238,$G$7:$G$406,"qualified_lead",$F$7:$F$406,"&lt;="&amp;F238,$B$7:$B$406,"Ja")=0),"Qualifikation fehlt","Bereit")))))))))</x:f>
      </x:c>
      <x:c r="W238" s="123" t="n">
        <x:f>IF(AND(B238="Ja",G238="qualified_lead",D238&lt;&gt;""),IF(COUNTIFS($A$7:A238,A238,$B$7:B238,"Ja",$D$7:D238,D238,$G$7:G238,"qualified_lead")=1,1,0),0)</x:f>
        <x:v>0</x:v>
      </x:c>
      <x:c r="X238" s="123" t="n">
        <x:f>IF(AND(B238="Ja",G238="customer_won",E238&lt;&gt;""),IF(COUNTIFS($A$7:A238,A238,$B$7:B238,"Ja",$E$7:E238,E238,$G$7:G238,"customer_won")=1,1,0),0)</x:f>
        <x:v>0</x:v>
      </x:c>
      <x:c r="Y238" s="133" t="str">
        <x:f>IF(D238="","",IF(COUNTIFS('KONTAKTE'!$A$7:$A$306,A238,'KONTAKTE'!$B$7:$B$306,D238)&lt;&gt;1,"",IFERROR(INDEX('KONTAKTE'!$F$7:$F$306,SUMIFS('KONTAKTE'!$AF$7:$AF$306,'KONTAKTE'!$A$7:$A$306,A238,'KONTAKTE'!$B$7:$B$306,D238)),"")))</x:f>
      </x:c>
    </x:row>
    <x:row r="239" ht="22.5" customHeight="1">
      <x:c r="A239" s="61" t="str">
        <x:v>Eigene Daten</x:v>
      </x:c>
      <x:c r="B239" s="61" t="str">
        <x:v>Ja</x:v>
      </x:c>
      <x:c r="C239" s="58"/>
      <x:c r="D239" s="58"/>
      <x:c r="E239" s="58"/>
      <x:c r="F239" s="125"/>
      <x:c r="G239" s="58"/>
      <x:c r="H239" s="58"/>
      <x:c r="I239" s="58"/>
      <x:c r="J239" s="129"/>
      <x:c r="K239" s="58"/>
      <x:c r="L239" s="58"/>
      <x:c r="M239" s="58"/>
      <x:c r="N239" s="58"/>
      <x:c r="O239" s="58"/>
      <x:c r="P239" s="58"/>
      <x:c r="Q239" s="58"/>
      <x:c r="R239" s="127" t="str">
        <x:f>IF(D239="","",IF(COUNTIFS('KONTAKTE'!$A$7:$A$306,A239,'KONTAKTE'!$B$7:$B$306,D239)&lt;&gt;1,"",IFERROR(INDEX('KONTAKTE'!$AD$7:$AD$306,SUMIFS('KONTAKTE'!$AF$7:$AF$306,'KONTAKTE'!$A$7:$A$306,A239,'KONTAKTE'!$B$7:$B$306,D239)),"")))</x:f>
      </x:c>
      <x:c r="S239" s="123" t="str">
        <x:f>IF(D239="","",IF(COUNTIFS('KONTAKTE'!$A$7:$A$306,A239,'KONTAKTE'!$B$7:$B$306,D239)&lt;&gt;1,"",IFERROR(INDEX('KONTAKTE'!$Z$7:$Z$306,SUMIFS('KONTAKTE'!$AF$7:$AF$306,'KONTAKTE'!$A$7:$A$306,A239,'KONTAKTE'!$B$7:$B$306,D239)),"")))</x:f>
      </x:c>
      <x:c r="T239" s="123" t="str">
        <x:f>IF(D239="","",IF(COUNTIFS('KONTAKTE'!$A$7:$A$306,A239,'KONTAKTE'!$B$7:$B$306,D239)&lt;&gt;1,"",IFERROR(INDEX('KONTAKTE'!$AA$7:$AA$306,SUMIFS('KONTAKTE'!$AF$7:$AF$306,'KONTAKTE'!$A$7:$A$306,A239,'KONTAKTE'!$B$7:$B$306,D239)),"")))</x:f>
      </x:c>
      <x:c r="U239" s="131" t="str">
        <x:f>IF(OR(D239="",F239="",Y239=""),"",IFERROR(INT(F239-Y239),""))</x:f>
      </x:c>
      <x:c r="V239" s="123" t="str">
        <x:f>IF(C239="","",IF(COUNTIFS('KONTAKTE'!$A$7:$A$306,A239,'KONTAKTE'!$B$7:$B$306,D239)=0,"Lead-ID fehlt",IF(COUNTIFS('KONTAKTE'!$A$7:$A$306,A239,'KONTAKTE'!$B$7:$B$306,D239)&gt;1,"Lead-ID doppelt",IF(AND(G239="customer_won",E239=""),"Deal-ID fehlt",IF(AND(B239="Ja",G239="qualified_lead",D239&lt;&gt;"",COUNTIFS($A$7:$A$406,A239,$B$7:$B$406,"Ja",$D$7:$D$406,D239,$G$7:$G$406,"qualified_lead")&gt;1),"Duplikat prüfen",IF(AND(B239="Ja",G239="customer_won",E239&lt;&gt;"",COUNTIFS($A$7:$A$406,A239,$B$7:$B$406,"Ja",$E$7:$E$406,E239,$G$7:$G$406,"customer_won")&gt;1),"Duplikat prüfen",IF(U239&lt;0,"Datum prüfen",IF(AND(OR(G239="customer_won",G239="revenue_recorded"),OR(J239="",K239="Nicht zutreffend")),"Wert prüfen",IF(AND(G239="customer_lost",COUNTIFS($A$7:$A$406,A239,$D$7:$D$406,D239,$G$7:$G$406,"qualified_lead",$F$7:$F$406,"&lt;="&amp;F239,$B$7:$B$406,"Ja")=0),"Qualifikation fehlt","Bereit")))))))))</x:f>
      </x:c>
      <x:c r="W239" s="123" t="n">
        <x:f>IF(AND(B239="Ja",G239="qualified_lead",D239&lt;&gt;""),IF(COUNTIFS($A$7:A239,A239,$B$7:B239,"Ja",$D$7:D239,D239,$G$7:G239,"qualified_lead")=1,1,0),0)</x:f>
        <x:v>0</x:v>
      </x:c>
      <x:c r="X239" s="123" t="n">
        <x:f>IF(AND(B239="Ja",G239="customer_won",E239&lt;&gt;""),IF(COUNTIFS($A$7:A239,A239,$B$7:B239,"Ja",$E$7:E239,E239,$G$7:G239,"customer_won")=1,1,0),0)</x:f>
        <x:v>0</x:v>
      </x:c>
      <x:c r="Y239" s="133" t="str">
        <x:f>IF(D239="","",IF(COUNTIFS('KONTAKTE'!$A$7:$A$306,A239,'KONTAKTE'!$B$7:$B$306,D239)&lt;&gt;1,"",IFERROR(INDEX('KONTAKTE'!$F$7:$F$306,SUMIFS('KONTAKTE'!$AF$7:$AF$306,'KONTAKTE'!$A$7:$A$306,A239,'KONTAKTE'!$B$7:$B$306,D239)),"")))</x:f>
      </x:c>
    </x:row>
    <x:row r="240" ht="22.5" customHeight="1">
      <x:c r="A240" s="61" t="str">
        <x:v>Eigene Daten</x:v>
      </x:c>
      <x:c r="B240" s="61" t="str">
        <x:v>Ja</x:v>
      </x:c>
      <x:c r="C240" s="58"/>
      <x:c r="D240" s="58"/>
      <x:c r="E240" s="58"/>
      <x:c r="F240" s="125"/>
      <x:c r="G240" s="58"/>
      <x:c r="H240" s="58"/>
      <x:c r="I240" s="58"/>
      <x:c r="J240" s="129"/>
      <x:c r="K240" s="58"/>
      <x:c r="L240" s="58"/>
      <x:c r="M240" s="58"/>
      <x:c r="N240" s="58"/>
      <x:c r="O240" s="58"/>
      <x:c r="P240" s="58"/>
      <x:c r="Q240" s="58"/>
      <x:c r="R240" s="127" t="str">
        <x:f>IF(D240="","",IF(COUNTIFS('KONTAKTE'!$A$7:$A$306,A240,'KONTAKTE'!$B$7:$B$306,D240)&lt;&gt;1,"",IFERROR(INDEX('KONTAKTE'!$AD$7:$AD$306,SUMIFS('KONTAKTE'!$AF$7:$AF$306,'KONTAKTE'!$A$7:$A$306,A240,'KONTAKTE'!$B$7:$B$306,D240)),"")))</x:f>
      </x:c>
      <x:c r="S240" s="123" t="str">
        <x:f>IF(D240="","",IF(COUNTIFS('KONTAKTE'!$A$7:$A$306,A240,'KONTAKTE'!$B$7:$B$306,D240)&lt;&gt;1,"",IFERROR(INDEX('KONTAKTE'!$Z$7:$Z$306,SUMIFS('KONTAKTE'!$AF$7:$AF$306,'KONTAKTE'!$A$7:$A$306,A240,'KONTAKTE'!$B$7:$B$306,D240)),"")))</x:f>
      </x:c>
      <x:c r="T240" s="123" t="str">
        <x:f>IF(D240="","",IF(COUNTIFS('KONTAKTE'!$A$7:$A$306,A240,'KONTAKTE'!$B$7:$B$306,D240)&lt;&gt;1,"",IFERROR(INDEX('KONTAKTE'!$AA$7:$AA$306,SUMIFS('KONTAKTE'!$AF$7:$AF$306,'KONTAKTE'!$A$7:$A$306,A240,'KONTAKTE'!$B$7:$B$306,D240)),"")))</x:f>
      </x:c>
      <x:c r="U240" s="131" t="str">
        <x:f>IF(OR(D240="",F240="",Y240=""),"",IFERROR(INT(F240-Y240),""))</x:f>
      </x:c>
      <x:c r="V240" s="123" t="str">
        <x:f>IF(C240="","",IF(COUNTIFS('KONTAKTE'!$A$7:$A$306,A240,'KONTAKTE'!$B$7:$B$306,D240)=0,"Lead-ID fehlt",IF(COUNTIFS('KONTAKTE'!$A$7:$A$306,A240,'KONTAKTE'!$B$7:$B$306,D240)&gt;1,"Lead-ID doppelt",IF(AND(G240="customer_won",E240=""),"Deal-ID fehlt",IF(AND(B240="Ja",G240="qualified_lead",D240&lt;&gt;"",COUNTIFS($A$7:$A$406,A240,$B$7:$B$406,"Ja",$D$7:$D$406,D240,$G$7:$G$406,"qualified_lead")&gt;1),"Duplikat prüfen",IF(AND(B240="Ja",G240="customer_won",E240&lt;&gt;"",COUNTIFS($A$7:$A$406,A240,$B$7:$B$406,"Ja",$E$7:$E$406,E240,$G$7:$G$406,"customer_won")&gt;1),"Duplikat prüfen",IF(U240&lt;0,"Datum prüfen",IF(AND(OR(G240="customer_won",G240="revenue_recorded"),OR(J240="",K240="Nicht zutreffend")),"Wert prüfen",IF(AND(G240="customer_lost",COUNTIFS($A$7:$A$406,A240,$D$7:$D$406,D240,$G$7:$G$406,"qualified_lead",$F$7:$F$406,"&lt;="&amp;F240,$B$7:$B$406,"Ja")=0),"Qualifikation fehlt","Bereit")))))))))</x:f>
      </x:c>
      <x:c r="W240" s="123" t="n">
        <x:f>IF(AND(B240="Ja",G240="qualified_lead",D240&lt;&gt;""),IF(COUNTIFS($A$7:A240,A240,$B$7:B240,"Ja",$D$7:D240,D240,$G$7:G240,"qualified_lead")=1,1,0),0)</x:f>
        <x:v>0</x:v>
      </x:c>
      <x:c r="X240" s="123" t="n">
        <x:f>IF(AND(B240="Ja",G240="customer_won",E240&lt;&gt;""),IF(COUNTIFS($A$7:A240,A240,$B$7:B240,"Ja",$E$7:E240,E240,$G$7:G240,"customer_won")=1,1,0),0)</x:f>
        <x:v>0</x:v>
      </x:c>
      <x:c r="Y240" s="133" t="str">
        <x:f>IF(D240="","",IF(COUNTIFS('KONTAKTE'!$A$7:$A$306,A240,'KONTAKTE'!$B$7:$B$306,D240)&lt;&gt;1,"",IFERROR(INDEX('KONTAKTE'!$F$7:$F$306,SUMIFS('KONTAKTE'!$AF$7:$AF$306,'KONTAKTE'!$A$7:$A$306,A240,'KONTAKTE'!$B$7:$B$306,D240)),"")))</x:f>
      </x:c>
    </x:row>
    <x:row r="241" ht="22.5" customHeight="1">
      <x:c r="A241" s="61" t="str">
        <x:v>Eigene Daten</x:v>
      </x:c>
      <x:c r="B241" s="61" t="str">
        <x:v>Ja</x:v>
      </x:c>
      <x:c r="C241" s="58"/>
      <x:c r="D241" s="58"/>
      <x:c r="E241" s="58"/>
      <x:c r="F241" s="125"/>
      <x:c r="G241" s="58"/>
      <x:c r="H241" s="58"/>
      <x:c r="I241" s="58"/>
      <x:c r="J241" s="129"/>
      <x:c r="K241" s="58"/>
      <x:c r="L241" s="58"/>
      <x:c r="M241" s="58"/>
      <x:c r="N241" s="58"/>
      <x:c r="O241" s="58"/>
      <x:c r="P241" s="58"/>
      <x:c r="Q241" s="58"/>
      <x:c r="R241" s="127" t="str">
        <x:f>IF(D241="","",IF(COUNTIFS('KONTAKTE'!$A$7:$A$306,A241,'KONTAKTE'!$B$7:$B$306,D241)&lt;&gt;1,"",IFERROR(INDEX('KONTAKTE'!$AD$7:$AD$306,SUMIFS('KONTAKTE'!$AF$7:$AF$306,'KONTAKTE'!$A$7:$A$306,A241,'KONTAKTE'!$B$7:$B$306,D241)),"")))</x:f>
      </x:c>
      <x:c r="S241" s="123" t="str">
        <x:f>IF(D241="","",IF(COUNTIFS('KONTAKTE'!$A$7:$A$306,A241,'KONTAKTE'!$B$7:$B$306,D241)&lt;&gt;1,"",IFERROR(INDEX('KONTAKTE'!$Z$7:$Z$306,SUMIFS('KONTAKTE'!$AF$7:$AF$306,'KONTAKTE'!$A$7:$A$306,A241,'KONTAKTE'!$B$7:$B$306,D241)),"")))</x:f>
      </x:c>
      <x:c r="T241" s="123" t="str">
        <x:f>IF(D241="","",IF(COUNTIFS('KONTAKTE'!$A$7:$A$306,A241,'KONTAKTE'!$B$7:$B$306,D241)&lt;&gt;1,"",IFERROR(INDEX('KONTAKTE'!$AA$7:$AA$306,SUMIFS('KONTAKTE'!$AF$7:$AF$306,'KONTAKTE'!$A$7:$A$306,A241,'KONTAKTE'!$B$7:$B$306,D241)),"")))</x:f>
      </x:c>
      <x:c r="U241" s="131" t="str">
        <x:f>IF(OR(D241="",F241="",Y241=""),"",IFERROR(INT(F241-Y241),""))</x:f>
      </x:c>
      <x:c r="V241" s="123" t="str">
        <x:f>IF(C241="","",IF(COUNTIFS('KONTAKTE'!$A$7:$A$306,A241,'KONTAKTE'!$B$7:$B$306,D241)=0,"Lead-ID fehlt",IF(COUNTIFS('KONTAKTE'!$A$7:$A$306,A241,'KONTAKTE'!$B$7:$B$306,D241)&gt;1,"Lead-ID doppelt",IF(AND(G241="customer_won",E241=""),"Deal-ID fehlt",IF(AND(B241="Ja",G241="qualified_lead",D241&lt;&gt;"",COUNTIFS($A$7:$A$406,A241,$B$7:$B$406,"Ja",$D$7:$D$406,D241,$G$7:$G$406,"qualified_lead")&gt;1),"Duplikat prüfen",IF(AND(B241="Ja",G241="customer_won",E241&lt;&gt;"",COUNTIFS($A$7:$A$406,A241,$B$7:$B$406,"Ja",$E$7:$E$406,E241,$G$7:$G$406,"customer_won")&gt;1),"Duplikat prüfen",IF(U241&lt;0,"Datum prüfen",IF(AND(OR(G241="customer_won",G241="revenue_recorded"),OR(J241="",K241="Nicht zutreffend")),"Wert prüfen",IF(AND(G241="customer_lost",COUNTIFS($A$7:$A$406,A241,$D$7:$D$406,D241,$G$7:$G$406,"qualified_lead",$F$7:$F$406,"&lt;="&amp;F241,$B$7:$B$406,"Ja")=0),"Qualifikation fehlt","Bereit")))))))))</x:f>
      </x:c>
      <x:c r="W241" s="123" t="n">
        <x:f>IF(AND(B241="Ja",G241="qualified_lead",D241&lt;&gt;""),IF(COUNTIFS($A$7:A241,A241,$B$7:B241,"Ja",$D$7:D241,D241,$G$7:G241,"qualified_lead")=1,1,0),0)</x:f>
        <x:v>0</x:v>
      </x:c>
      <x:c r="X241" s="123" t="n">
        <x:f>IF(AND(B241="Ja",G241="customer_won",E241&lt;&gt;""),IF(COUNTIFS($A$7:A241,A241,$B$7:B241,"Ja",$E$7:E241,E241,$G$7:G241,"customer_won")=1,1,0),0)</x:f>
        <x:v>0</x:v>
      </x:c>
      <x:c r="Y241" s="133" t="str">
        <x:f>IF(D241="","",IF(COUNTIFS('KONTAKTE'!$A$7:$A$306,A241,'KONTAKTE'!$B$7:$B$306,D241)&lt;&gt;1,"",IFERROR(INDEX('KONTAKTE'!$F$7:$F$306,SUMIFS('KONTAKTE'!$AF$7:$AF$306,'KONTAKTE'!$A$7:$A$306,A241,'KONTAKTE'!$B$7:$B$306,D241)),"")))</x:f>
      </x:c>
    </x:row>
    <x:row r="242" ht="22.5" customHeight="1">
      <x:c r="A242" s="61" t="str">
        <x:v>Eigene Daten</x:v>
      </x:c>
      <x:c r="B242" s="61" t="str">
        <x:v>Ja</x:v>
      </x:c>
      <x:c r="C242" s="58"/>
      <x:c r="D242" s="58"/>
      <x:c r="E242" s="58"/>
      <x:c r="F242" s="125"/>
      <x:c r="G242" s="58"/>
      <x:c r="H242" s="58"/>
      <x:c r="I242" s="58"/>
      <x:c r="J242" s="129"/>
      <x:c r="K242" s="58"/>
      <x:c r="L242" s="58"/>
      <x:c r="M242" s="58"/>
      <x:c r="N242" s="58"/>
      <x:c r="O242" s="58"/>
      <x:c r="P242" s="58"/>
      <x:c r="Q242" s="58"/>
      <x:c r="R242" s="127" t="str">
        <x:f>IF(D242="","",IF(COUNTIFS('KONTAKTE'!$A$7:$A$306,A242,'KONTAKTE'!$B$7:$B$306,D242)&lt;&gt;1,"",IFERROR(INDEX('KONTAKTE'!$AD$7:$AD$306,SUMIFS('KONTAKTE'!$AF$7:$AF$306,'KONTAKTE'!$A$7:$A$306,A242,'KONTAKTE'!$B$7:$B$306,D242)),"")))</x:f>
      </x:c>
      <x:c r="S242" s="123" t="str">
        <x:f>IF(D242="","",IF(COUNTIFS('KONTAKTE'!$A$7:$A$306,A242,'KONTAKTE'!$B$7:$B$306,D242)&lt;&gt;1,"",IFERROR(INDEX('KONTAKTE'!$Z$7:$Z$306,SUMIFS('KONTAKTE'!$AF$7:$AF$306,'KONTAKTE'!$A$7:$A$306,A242,'KONTAKTE'!$B$7:$B$306,D242)),"")))</x:f>
      </x:c>
      <x:c r="T242" s="123" t="str">
        <x:f>IF(D242="","",IF(COUNTIFS('KONTAKTE'!$A$7:$A$306,A242,'KONTAKTE'!$B$7:$B$306,D242)&lt;&gt;1,"",IFERROR(INDEX('KONTAKTE'!$AA$7:$AA$306,SUMIFS('KONTAKTE'!$AF$7:$AF$306,'KONTAKTE'!$A$7:$A$306,A242,'KONTAKTE'!$B$7:$B$306,D242)),"")))</x:f>
      </x:c>
      <x:c r="U242" s="131" t="str">
        <x:f>IF(OR(D242="",F242="",Y242=""),"",IFERROR(INT(F242-Y242),""))</x:f>
      </x:c>
      <x:c r="V242" s="123" t="str">
        <x:f>IF(C242="","",IF(COUNTIFS('KONTAKTE'!$A$7:$A$306,A242,'KONTAKTE'!$B$7:$B$306,D242)=0,"Lead-ID fehlt",IF(COUNTIFS('KONTAKTE'!$A$7:$A$306,A242,'KONTAKTE'!$B$7:$B$306,D242)&gt;1,"Lead-ID doppelt",IF(AND(G242="customer_won",E242=""),"Deal-ID fehlt",IF(AND(B242="Ja",G242="qualified_lead",D242&lt;&gt;"",COUNTIFS($A$7:$A$406,A242,$B$7:$B$406,"Ja",$D$7:$D$406,D242,$G$7:$G$406,"qualified_lead")&gt;1),"Duplikat prüfen",IF(AND(B242="Ja",G242="customer_won",E242&lt;&gt;"",COUNTIFS($A$7:$A$406,A242,$B$7:$B$406,"Ja",$E$7:$E$406,E242,$G$7:$G$406,"customer_won")&gt;1),"Duplikat prüfen",IF(U242&lt;0,"Datum prüfen",IF(AND(OR(G242="customer_won",G242="revenue_recorded"),OR(J242="",K242="Nicht zutreffend")),"Wert prüfen",IF(AND(G242="customer_lost",COUNTIFS($A$7:$A$406,A242,$D$7:$D$406,D242,$G$7:$G$406,"qualified_lead",$F$7:$F$406,"&lt;="&amp;F242,$B$7:$B$406,"Ja")=0),"Qualifikation fehlt","Bereit")))))))))</x:f>
      </x:c>
      <x:c r="W242" s="123" t="n">
        <x:f>IF(AND(B242="Ja",G242="qualified_lead",D242&lt;&gt;""),IF(COUNTIFS($A$7:A242,A242,$B$7:B242,"Ja",$D$7:D242,D242,$G$7:G242,"qualified_lead")=1,1,0),0)</x:f>
        <x:v>0</x:v>
      </x:c>
      <x:c r="X242" s="123" t="n">
        <x:f>IF(AND(B242="Ja",G242="customer_won",E242&lt;&gt;""),IF(COUNTIFS($A$7:A242,A242,$B$7:B242,"Ja",$E$7:E242,E242,$G$7:G242,"customer_won")=1,1,0),0)</x:f>
        <x:v>0</x:v>
      </x:c>
      <x:c r="Y242" s="133" t="str">
        <x:f>IF(D242="","",IF(COUNTIFS('KONTAKTE'!$A$7:$A$306,A242,'KONTAKTE'!$B$7:$B$306,D242)&lt;&gt;1,"",IFERROR(INDEX('KONTAKTE'!$F$7:$F$306,SUMIFS('KONTAKTE'!$AF$7:$AF$306,'KONTAKTE'!$A$7:$A$306,A242,'KONTAKTE'!$B$7:$B$306,D242)),"")))</x:f>
      </x:c>
    </x:row>
    <x:row r="243" ht="22.5" customHeight="1">
      <x:c r="A243" s="61" t="str">
        <x:v>Eigene Daten</x:v>
      </x:c>
      <x:c r="B243" s="61" t="str">
        <x:v>Ja</x:v>
      </x:c>
      <x:c r="C243" s="58"/>
      <x:c r="D243" s="58"/>
      <x:c r="E243" s="58"/>
      <x:c r="F243" s="125"/>
      <x:c r="G243" s="58"/>
      <x:c r="H243" s="58"/>
      <x:c r="I243" s="58"/>
      <x:c r="J243" s="129"/>
      <x:c r="K243" s="58"/>
      <x:c r="L243" s="58"/>
      <x:c r="M243" s="58"/>
      <x:c r="N243" s="58"/>
      <x:c r="O243" s="58"/>
      <x:c r="P243" s="58"/>
      <x:c r="Q243" s="58"/>
      <x:c r="R243" s="127" t="str">
        <x:f>IF(D243="","",IF(COUNTIFS('KONTAKTE'!$A$7:$A$306,A243,'KONTAKTE'!$B$7:$B$306,D243)&lt;&gt;1,"",IFERROR(INDEX('KONTAKTE'!$AD$7:$AD$306,SUMIFS('KONTAKTE'!$AF$7:$AF$306,'KONTAKTE'!$A$7:$A$306,A243,'KONTAKTE'!$B$7:$B$306,D243)),"")))</x:f>
      </x:c>
      <x:c r="S243" s="123" t="str">
        <x:f>IF(D243="","",IF(COUNTIFS('KONTAKTE'!$A$7:$A$306,A243,'KONTAKTE'!$B$7:$B$306,D243)&lt;&gt;1,"",IFERROR(INDEX('KONTAKTE'!$Z$7:$Z$306,SUMIFS('KONTAKTE'!$AF$7:$AF$306,'KONTAKTE'!$A$7:$A$306,A243,'KONTAKTE'!$B$7:$B$306,D243)),"")))</x:f>
      </x:c>
      <x:c r="T243" s="123" t="str">
        <x:f>IF(D243="","",IF(COUNTIFS('KONTAKTE'!$A$7:$A$306,A243,'KONTAKTE'!$B$7:$B$306,D243)&lt;&gt;1,"",IFERROR(INDEX('KONTAKTE'!$AA$7:$AA$306,SUMIFS('KONTAKTE'!$AF$7:$AF$306,'KONTAKTE'!$A$7:$A$306,A243,'KONTAKTE'!$B$7:$B$306,D243)),"")))</x:f>
      </x:c>
      <x:c r="U243" s="131" t="str">
        <x:f>IF(OR(D243="",F243="",Y243=""),"",IFERROR(INT(F243-Y243),""))</x:f>
      </x:c>
      <x:c r="V243" s="123" t="str">
        <x:f>IF(C243="","",IF(COUNTIFS('KONTAKTE'!$A$7:$A$306,A243,'KONTAKTE'!$B$7:$B$306,D243)=0,"Lead-ID fehlt",IF(COUNTIFS('KONTAKTE'!$A$7:$A$306,A243,'KONTAKTE'!$B$7:$B$306,D243)&gt;1,"Lead-ID doppelt",IF(AND(G243="customer_won",E243=""),"Deal-ID fehlt",IF(AND(B243="Ja",G243="qualified_lead",D243&lt;&gt;"",COUNTIFS($A$7:$A$406,A243,$B$7:$B$406,"Ja",$D$7:$D$406,D243,$G$7:$G$406,"qualified_lead")&gt;1),"Duplikat prüfen",IF(AND(B243="Ja",G243="customer_won",E243&lt;&gt;"",COUNTIFS($A$7:$A$406,A243,$B$7:$B$406,"Ja",$E$7:$E$406,E243,$G$7:$G$406,"customer_won")&gt;1),"Duplikat prüfen",IF(U243&lt;0,"Datum prüfen",IF(AND(OR(G243="customer_won",G243="revenue_recorded"),OR(J243="",K243="Nicht zutreffend")),"Wert prüfen",IF(AND(G243="customer_lost",COUNTIFS($A$7:$A$406,A243,$D$7:$D$406,D243,$G$7:$G$406,"qualified_lead",$F$7:$F$406,"&lt;="&amp;F243,$B$7:$B$406,"Ja")=0),"Qualifikation fehlt","Bereit")))))))))</x:f>
      </x:c>
      <x:c r="W243" s="123" t="n">
        <x:f>IF(AND(B243="Ja",G243="qualified_lead",D243&lt;&gt;""),IF(COUNTIFS($A$7:A243,A243,$B$7:B243,"Ja",$D$7:D243,D243,$G$7:G243,"qualified_lead")=1,1,0),0)</x:f>
        <x:v>0</x:v>
      </x:c>
      <x:c r="X243" s="123" t="n">
        <x:f>IF(AND(B243="Ja",G243="customer_won",E243&lt;&gt;""),IF(COUNTIFS($A$7:A243,A243,$B$7:B243,"Ja",$E$7:E243,E243,$G$7:G243,"customer_won")=1,1,0),0)</x:f>
        <x:v>0</x:v>
      </x:c>
      <x:c r="Y243" s="133" t="str">
        <x:f>IF(D243="","",IF(COUNTIFS('KONTAKTE'!$A$7:$A$306,A243,'KONTAKTE'!$B$7:$B$306,D243)&lt;&gt;1,"",IFERROR(INDEX('KONTAKTE'!$F$7:$F$306,SUMIFS('KONTAKTE'!$AF$7:$AF$306,'KONTAKTE'!$A$7:$A$306,A243,'KONTAKTE'!$B$7:$B$306,D243)),"")))</x:f>
      </x:c>
    </x:row>
    <x:row r="244" ht="22.5" customHeight="1">
      <x:c r="A244" s="61" t="str">
        <x:v>Eigene Daten</x:v>
      </x:c>
      <x:c r="B244" s="61" t="str">
        <x:v>Ja</x:v>
      </x:c>
      <x:c r="C244" s="58"/>
      <x:c r="D244" s="58"/>
      <x:c r="E244" s="58"/>
      <x:c r="F244" s="125"/>
      <x:c r="G244" s="58"/>
      <x:c r="H244" s="58"/>
      <x:c r="I244" s="58"/>
      <x:c r="J244" s="129"/>
      <x:c r="K244" s="58"/>
      <x:c r="L244" s="58"/>
      <x:c r="M244" s="58"/>
      <x:c r="N244" s="58"/>
      <x:c r="O244" s="58"/>
      <x:c r="P244" s="58"/>
      <x:c r="Q244" s="58"/>
      <x:c r="R244" s="127" t="str">
        <x:f>IF(D244="","",IF(COUNTIFS('KONTAKTE'!$A$7:$A$306,A244,'KONTAKTE'!$B$7:$B$306,D244)&lt;&gt;1,"",IFERROR(INDEX('KONTAKTE'!$AD$7:$AD$306,SUMIFS('KONTAKTE'!$AF$7:$AF$306,'KONTAKTE'!$A$7:$A$306,A244,'KONTAKTE'!$B$7:$B$306,D244)),"")))</x:f>
      </x:c>
      <x:c r="S244" s="123" t="str">
        <x:f>IF(D244="","",IF(COUNTIFS('KONTAKTE'!$A$7:$A$306,A244,'KONTAKTE'!$B$7:$B$306,D244)&lt;&gt;1,"",IFERROR(INDEX('KONTAKTE'!$Z$7:$Z$306,SUMIFS('KONTAKTE'!$AF$7:$AF$306,'KONTAKTE'!$A$7:$A$306,A244,'KONTAKTE'!$B$7:$B$306,D244)),"")))</x:f>
      </x:c>
      <x:c r="T244" s="123" t="str">
        <x:f>IF(D244="","",IF(COUNTIFS('KONTAKTE'!$A$7:$A$306,A244,'KONTAKTE'!$B$7:$B$306,D244)&lt;&gt;1,"",IFERROR(INDEX('KONTAKTE'!$AA$7:$AA$306,SUMIFS('KONTAKTE'!$AF$7:$AF$306,'KONTAKTE'!$A$7:$A$306,A244,'KONTAKTE'!$B$7:$B$306,D244)),"")))</x:f>
      </x:c>
      <x:c r="U244" s="131" t="str">
        <x:f>IF(OR(D244="",F244="",Y244=""),"",IFERROR(INT(F244-Y244),""))</x:f>
      </x:c>
      <x:c r="V244" s="123" t="str">
        <x:f>IF(C244="","",IF(COUNTIFS('KONTAKTE'!$A$7:$A$306,A244,'KONTAKTE'!$B$7:$B$306,D244)=0,"Lead-ID fehlt",IF(COUNTIFS('KONTAKTE'!$A$7:$A$306,A244,'KONTAKTE'!$B$7:$B$306,D244)&gt;1,"Lead-ID doppelt",IF(AND(G244="customer_won",E244=""),"Deal-ID fehlt",IF(AND(B244="Ja",G244="qualified_lead",D244&lt;&gt;"",COUNTIFS($A$7:$A$406,A244,$B$7:$B$406,"Ja",$D$7:$D$406,D244,$G$7:$G$406,"qualified_lead")&gt;1),"Duplikat prüfen",IF(AND(B244="Ja",G244="customer_won",E244&lt;&gt;"",COUNTIFS($A$7:$A$406,A244,$B$7:$B$406,"Ja",$E$7:$E$406,E244,$G$7:$G$406,"customer_won")&gt;1),"Duplikat prüfen",IF(U244&lt;0,"Datum prüfen",IF(AND(OR(G244="customer_won",G244="revenue_recorded"),OR(J244="",K244="Nicht zutreffend")),"Wert prüfen",IF(AND(G244="customer_lost",COUNTIFS($A$7:$A$406,A244,$D$7:$D$406,D244,$G$7:$G$406,"qualified_lead",$F$7:$F$406,"&lt;="&amp;F244,$B$7:$B$406,"Ja")=0),"Qualifikation fehlt","Bereit")))))))))</x:f>
      </x:c>
      <x:c r="W244" s="123" t="n">
        <x:f>IF(AND(B244="Ja",G244="qualified_lead",D244&lt;&gt;""),IF(COUNTIFS($A$7:A244,A244,$B$7:B244,"Ja",$D$7:D244,D244,$G$7:G244,"qualified_lead")=1,1,0),0)</x:f>
        <x:v>0</x:v>
      </x:c>
      <x:c r="X244" s="123" t="n">
        <x:f>IF(AND(B244="Ja",G244="customer_won",E244&lt;&gt;""),IF(COUNTIFS($A$7:A244,A244,$B$7:B244,"Ja",$E$7:E244,E244,$G$7:G244,"customer_won")=1,1,0),0)</x:f>
        <x:v>0</x:v>
      </x:c>
      <x:c r="Y244" s="133" t="str">
        <x:f>IF(D244="","",IF(COUNTIFS('KONTAKTE'!$A$7:$A$306,A244,'KONTAKTE'!$B$7:$B$306,D244)&lt;&gt;1,"",IFERROR(INDEX('KONTAKTE'!$F$7:$F$306,SUMIFS('KONTAKTE'!$AF$7:$AF$306,'KONTAKTE'!$A$7:$A$306,A244,'KONTAKTE'!$B$7:$B$306,D244)),"")))</x:f>
      </x:c>
    </x:row>
    <x:row r="245" ht="22.5" customHeight="1">
      <x:c r="A245" s="61" t="str">
        <x:v>Eigene Daten</x:v>
      </x:c>
      <x:c r="B245" s="61" t="str">
        <x:v>Ja</x:v>
      </x:c>
      <x:c r="C245" s="58"/>
      <x:c r="D245" s="58"/>
      <x:c r="E245" s="58"/>
      <x:c r="F245" s="125"/>
      <x:c r="G245" s="58"/>
      <x:c r="H245" s="58"/>
      <x:c r="I245" s="58"/>
      <x:c r="J245" s="129"/>
      <x:c r="K245" s="58"/>
      <x:c r="L245" s="58"/>
      <x:c r="M245" s="58"/>
      <x:c r="N245" s="58"/>
      <x:c r="O245" s="58"/>
      <x:c r="P245" s="58"/>
      <x:c r="Q245" s="58"/>
      <x:c r="R245" s="127" t="str">
        <x:f>IF(D245="","",IF(COUNTIFS('KONTAKTE'!$A$7:$A$306,A245,'KONTAKTE'!$B$7:$B$306,D245)&lt;&gt;1,"",IFERROR(INDEX('KONTAKTE'!$AD$7:$AD$306,SUMIFS('KONTAKTE'!$AF$7:$AF$306,'KONTAKTE'!$A$7:$A$306,A245,'KONTAKTE'!$B$7:$B$306,D245)),"")))</x:f>
      </x:c>
      <x:c r="S245" s="123" t="str">
        <x:f>IF(D245="","",IF(COUNTIFS('KONTAKTE'!$A$7:$A$306,A245,'KONTAKTE'!$B$7:$B$306,D245)&lt;&gt;1,"",IFERROR(INDEX('KONTAKTE'!$Z$7:$Z$306,SUMIFS('KONTAKTE'!$AF$7:$AF$306,'KONTAKTE'!$A$7:$A$306,A245,'KONTAKTE'!$B$7:$B$306,D245)),"")))</x:f>
      </x:c>
      <x:c r="T245" s="123" t="str">
        <x:f>IF(D245="","",IF(COUNTIFS('KONTAKTE'!$A$7:$A$306,A245,'KONTAKTE'!$B$7:$B$306,D245)&lt;&gt;1,"",IFERROR(INDEX('KONTAKTE'!$AA$7:$AA$306,SUMIFS('KONTAKTE'!$AF$7:$AF$306,'KONTAKTE'!$A$7:$A$306,A245,'KONTAKTE'!$B$7:$B$306,D245)),"")))</x:f>
      </x:c>
      <x:c r="U245" s="131" t="str">
        <x:f>IF(OR(D245="",F245="",Y245=""),"",IFERROR(INT(F245-Y245),""))</x:f>
      </x:c>
      <x:c r="V245" s="123" t="str">
        <x:f>IF(C245="","",IF(COUNTIFS('KONTAKTE'!$A$7:$A$306,A245,'KONTAKTE'!$B$7:$B$306,D245)=0,"Lead-ID fehlt",IF(COUNTIFS('KONTAKTE'!$A$7:$A$306,A245,'KONTAKTE'!$B$7:$B$306,D245)&gt;1,"Lead-ID doppelt",IF(AND(G245="customer_won",E245=""),"Deal-ID fehlt",IF(AND(B245="Ja",G245="qualified_lead",D245&lt;&gt;"",COUNTIFS($A$7:$A$406,A245,$B$7:$B$406,"Ja",$D$7:$D$406,D245,$G$7:$G$406,"qualified_lead")&gt;1),"Duplikat prüfen",IF(AND(B245="Ja",G245="customer_won",E245&lt;&gt;"",COUNTIFS($A$7:$A$406,A245,$B$7:$B$406,"Ja",$E$7:$E$406,E245,$G$7:$G$406,"customer_won")&gt;1),"Duplikat prüfen",IF(U245&lt;0,"Datum prüfen",IF(AND(OR(G245="customer_won",G245="revenue_recorded"),OR(J245="",K245="Nicht zutreffend")),"Wert prüfen",IF(AND(G245="customer_lost",COUNTIFS($A$7:$A$406,A245,$D$7:$D$406,D245,$G$7:$G$406,"qualified_lead",$F$7:$F$406,"&lt;="&amp;F245,$B$7:$B$406,"Ja")=0),"Qualifikation fehlt","Bereit")))))))))</x:f>
      </x:c>
      <x:c r="W245" s="123" t="n">
        <x:f>IF(AND(B245="Ja",G245="qualified_lead",D245&lt;&gt;""),IF(COUNTIFS($A$7:A245,A245,$B$7:B245,"Ja",$D$7:D245,D245,$G$7:G245,"qualified_lead")=1,1,0),0)</x:f>
        <x:v>0</x:v>
      </x:c>
      <x:c r="X245" s="123" t="n">
        <x:f>IF(AND(B245="Ja",G245="customer_won",E245&lt;&gt;""),IF(COUNTIFS($A$7:A245,A245,$B$7:B245,"Ja",$E$7:E245,E245,$G$7:G245,"customer_won")=1,1,0),0)</x:f>
        <x:v>0</x:v>
      </x:c>
      <x:c r="Y245" s="133" t="str">
        <x:f>IF(D245="","",IF(COUNTIFS('KONTAKTE'!$A$7:$A$306,A245,'KONTAKTE'!$B$7:$B$306,D245)&lt;&gt;1,"",IFERROR(INDEX('KONTAKTE'!$F$7:$F$306,SUMIFS('KONTAKTE'!$AF$7:$AF$306,'KONTAKTE'!$A$7:$A$306,A245,'KONTAKTE'!$B$7:$B$306,D245)),"")))</x:f>
      </x:c>
    </x:row>
    <x:row r="246" ht="22.5" customHeight="1">
      <x:c r="A246" s="61" t="str">
        <x:v>Eigene Daten</x:v>
      </x:c>
      <x:c r="B246" s="61" t="str">
        <x:v>Ja</x:v>
      </x:c>
      <x:c r="C246" s="58"/>
      <x:c r="D246" s="58"/>
      <x:c r="E246" s="58"/>
      <x:c r="F246" s="125"/>
      <x:c r="G246" s="58"/>
      <x:c r="H246" s="58"/>
      <x:c r="I246" s="58"/>
      <x:c r="J246" s="129"/>
      <x:c r="K246" s="58"/>
      <x:c r="L246" s="58"/>
      <x:c r="M246" s="58"/>
      <x:c r="N246" s="58"/>
      <x:c r="O246" s="58"/>
      <x:c r="P246" s="58"/>
      <x:c r="Q246" s="58"/>
      <x:c r="R246" s="127" t="str">
        <x:f>IF(D246="","",IF(COUNTIFS('KONTAKTE'!$A$7:$A$306,A246,'KONTAKTE'!$B$7:$B$306,D246)&lt;&gt;1,"",IFERROR(INDEX('KONTAKTE'!$AD$7:$AD$306,SUMIFS('KONTAKTE'!$AF$7:$AF$306,'KONTAKTE'!$A$7:$A$306,A246,'KONTAKTE'!$B$7:$B$306,D246)),"")))</x:f>
      </x:c>
      <x:c r="S246" s="123" t="str">
        <x:f>IF(D246="","",IF(COUNTIFS('KONTAKTE'!$A$7:$A$306,A246,'KONTAKTE'!$B$7:$B$306,D246)&lt;&gt;1,"",IFERROR(INDEX('KONTAKTE'!$Z$7:$Z$306,SUMIFS('KONTAKTE'!$AF$7:$AF$306,'KONTAKTE'!$A$7:$A$306,A246,'KONTAKTE'!$B$7:$B$306,D246)),"")))</x:f>
      </x:c>
      <x:c r="T246" s="123" t="str">
        <x:f>IF(D246="","",IF(COUNTIFS('KONTAKTE'!$A$7:$A$306,A246,'KONTAKTE'!$B$7:$B$306,D246)&lt;&gt;1,"",IFERROR(INDEX('KONTAKTE'!$AA$7:$AA$306,SUMIFS('KONTAKTE'!$AF$7:$AF$306,'KONTAKTE'!$A$7:$A$306,A246,'KONTAKTE'!$B$7:$B$306,D246)),"")))</x:f>
      </x:c>
      <x:c r="U246" s="131" t="str">
        <x:f>IF(OR(D246="",F246="",Y246=""),"",IFERROR(INT(F246-Y246),""))</x:f>
      </x:c>
      <x:c r="V246" s="123" t="str">
        <x:f>IF(C246="","",IF(COUNTIFS('KONTAKTE'!$A$7:$A$306,A246,'KONTAKTE'!$B$7:$B$306,D246)=0,"Lead-ID fehlt",IF(COUNTIFS('KONTAKTE'!$A$7:$A$306,A246,'KONTAKTE'!$B$7:$B$306,D246)&gt;1,"Lead-ID doppelt",IF(AND(G246="customer_won",E246=""),"Deal-ID fehlt",IF(AND(B246="Ja",G246="qualified_lead",D246&lt;&gt;"",COUNTIFS($A$7:$A$406,A246,$B$7:$B$406,"Ja",$D$7:$D$406,D246,$G$7:$G$406,"qualified_lead")&gt;1),"Duplikat prüfen",IF(AND(B246="Ja",G246="customer_won",E246&lt;&gt;"",COUNTIFS($A$7:$A$406,A246,$B$7:$B$406,"Ja",$E$7:$E$406,E246,$G$7:$G$406,"customer_won")&gt;1),"Duplikat prüfen",IF(U246&lt;0,"Datum prüfen",IF(AND(OR(G246="customer_won",G246="revenue_recorded"),OR(J246="",K246="Nicht zutreffend")),"Wert prüfen",IF(AND(G246="customer_lost",COUNTIFS($A$7:$A$406,A246,$D$7:$D$406,D246,$G$7:$G$406,"qualified_lead",$F$7:$F$406,"&lt;="&amp;F246,$B$7:$B$406,"Ja")=0),"Qualifikation fehlt","Bereit")))))))))</x:f>
      </x:c>
      <x:c r="W246" s="123" t="n">
        <x:f>IF(AND(B246="Ja",G246="qualified_lead",D246&lt;&gt;""),IF(COUNTIFS($A$7:A246,A246,$B$7:B246,"Ja",$D$7:D246,D246,$G$7:G246,"qualified_lead")=1,1,0),0)</x:f>
        <x:v>0</x:v>
      </x:c>
      <x:c r="X246" s="123" t="n">
        <x:f>IF(AND(B246="Ja",G246="customer_won",E246&lt;&gt;""),IF(COUNTIFS($A$7:A246,A246,$B$7:B246,"Ja",$E$7:E246,E246,$G$7:G246,"customer_won")=1,1,0),0)</x:f>
        <x:v>0</x:v>
      </x:c>
      <x:c r="Y246" s="133" t="str">
        <x:f>IF(D246="","",IF(COUNTIFS('KONTAKTE'!$A$7:$A$306,A246,'KONTAKTE'!$B$7:$B$306,D246)&lt;&gt;1,"",IFERROR(INDEX('KONTAKTE'!$F$7:$F$306,SUMIFS('KONTAKTE'!$AF$7:$AF$306,'KONTAKTE'!$A$7:$A$306,A246,'KONTAKTE'!$B$7:$B$306,D246)),"")))</x:f>
      </x:c>
    </x:row>
    <x:row r="247" ht="22.5" customHeight="1">
      <x:c r="A247" s="61" t="str">
        <x:v>Eigene Daten</x:v>
      </x:c>
      <x:c r="B247" s="61" t="str">
        <x:v>Ja</x:v>
      </x:c>
      <x:c r="C247" s="58"/>
      <x:c r="D247" s="58"/>
      <x:c r="E247" s="58"/>
      <x:c r="F247" s="125"/>
      <x:c r="G247" s="58"/>
      <x:c r="H247" s="58"/>
      <x:c r="I247" s="58"/>
      <x:c r="J247" s="129"/>
      <x:c r="K247" s="58"/>
      <x:c r="L247" s="58"/>
      <x:c r="M247" s="58"/>
      <x:c r="N247" s="58"/>
      <x:c r="O247" s="58"/>
      <x:c r="P247" s="58"/>
      <x:c r="Q247" s="58"/>
      <x:c r="R247" s="127" t="str">
        <x:f>IF(D247="","",IF(COUNTIFS('KONTAKTE'!$A$7:$A$306,A247,'KONTAKTE'!$B$7:$B$306,D247)&lt;&gt;1,"",IFERROR(INDEX('KONTAKTE'!$AD$7:$AD$306,SUMIFS('KONTAKTE'!$AF$7:$AF$306,'KONTAKTE'!$A$7:$A$306,A247,'KONTAKTE'!$B$7:$B$306,D247)),"")))</x:f>
      </x:c>
      <x:c r="S247" s="123" t="str">
        <x:f>IF(D247="","",IF(COUNTIFS('KONTAKTE'!$A$7:$A$306,A247,'KONTAKTE'!$B$7:$B$306,D247)&lt;&gt;1,"",IFERROR(INDEX('KONTAKTE'!$Z$7:$Z$306,SUMIFS('KONTAKTE'!$AF$7:$AF$306,'KONTAKTE'!$A$7:$A$306,A247,'KONTAKTE'!$B$7:$B$306,D247)),"")))</x:f>
      </x:c>
      <x:c r="T247" s="123" t="str">
        <x:f>IF(D247="","",IF(COUNTIFS('KONTAKTE'!$A$7:$A$306,A247,'KONTAKTE'!$B$7:$B$306,D247)&lt;&gt;1,"",IFERROR(INDEX('KONTAKTE'!$AA$7:$AA$306,SUMIFS('KONTAKTE'!$AF$7:$AF$306,'KONTAKTE'!$A$7:$A$306,A247,'KONTAKTE'!$B$7:$B$306,D247)),"")))</x:f>
      </x:c>
      <x:c r="U247" s="131" t="str">
        <x:f>IF(OR(D247="",F247="",Y247=""),"",IFERROR(INT(F247-Y247),""))</x:f>
      </x:c>
      <x:c r="V247" s="123" t="str">
        <x:f>IF(C247="","",IF(COUNTIFS('KONTAKTE'!$A$7:$A$306,A247,'KONTAKTE'!$B$7:$B$306,D247)=0,"Lead-ID fehlt",IF(COUNTIFS('KONTAKTE'!$A$7:$A$306,A247,'KONTAKTE'!$B$7:$B$306,D247)&gt;1,"Lead-ID doppelt",IF(AND(G247="customer_won",E247=""),"Deal-ID fehlt",IF(AND(B247="Ja",G247="qualified_lead",D247&lt;&gt;"",COUNTIFS($A$7:$A$406,A247,$B$7:$B$406,"Ja",$D$7:$D$406,D247,$G$7:$G$406,"qualified_lead")&gt;1),"Duplikat prüfen",IF(AND(B247="Ja",G247="customer_won",E247&lt;&gt;"",COUNTIFS($A$7:$A$406,A247,$B$7:$B$406,"Ja",$E$7:$E$406,E247,$G$7:$G$406,"customer_won")&gt;1),"Duplikat prüfen",IF(U247&lt;0,"Datum prüfen",IF(AND(OR(G247="customer_won",G247="revenue_recorded"),OR(J247="",K247="Nicht zutreffend")),"Wert prüfen",IF(AND(G247="customer_lost",COUNTIFS($A$7:$A$406,A247,$D$7:$D$406,D247,$G$7:$G$406,"qualified_lead",$F$7:$F$406,"&lt;="&amp;F247,$B$7:$B$406,"Ja")=0),"Qualifikation fehlt","Bereit")))))))))</x:f>
      </x:c>
      <x:c r="W247" s="123" t="n">
        <x:f>IF(AND(B247="Ja",G247="qualified_lead",D247&lt;&gt;""),IF(COUNTIFS($A$7:A247,A247,$B$7:B247,"Ja",$D$7:D247,D247,$G$7:G247,"qualified_lead")=1,1,0),0)</x:f>
        <x:v>0</x:v>
      </x:c>
      <x:c r="X247" s="123" t="n">
        <x:f>IF(AND(B247="Ja",G247="customer_won",E247&lt;&gt;""),IF(COUNTIFS($A$7:A247,A247,$B$7:B247,"Ja",$E$7:E247,E247,$G$7:G247,"customer_won")=1,1,0),0)</x:f>
        <x:v>0</x:v>
      </x:c>
      <x:c r="Y247" s="133" t="str">
        <x:f>IF(D247="","",IF(COUNTIFS('KONTAKTE'!$A$7:$A$306,A247,'KONTAKTE'!$B$7:$B$306,D247)&lt;&gt;1,"",IFERROR(INDEX('KONTAKTE'!$F$7:$F$306,SUMIFS('KONTAKTE'!$AF$7:$AF$306,'KONTAKTE'!$A$7:$A$306,A247,'KONTAKTE'!$B$7:$B$306,D247)),"")))</x:f>
      </x:c>
    </x:row>
    <x:row r="248" ht="22.5" customHeight="1">
      <x:c r="A248" s="61" t="str">
        <x:v>Eigene Daten</x:v>
      </x:c>
      <x:c r="B248" s="61" t="str">
        <x:v>Ja</x:v>
      </x:c>
      <x:c r="C248" s="58"/>
      <x:c r="D248" s="58"/>
      <x:c r="E248" s="58"/>
      <x:c r="F248" s="125"/>
      <x:c r="G248" s="58"/>
      <x:c r="H248" s="58"/>
      <x:c r="I248" s="58"/>
      <x:c r="J248" s="129"/>
      <x:c r="K248" s="58"/>
      <x:c r="L248" s="58"/>
      <x:c r="M248" s="58"/>
      <x:c r="N248" s="58"/>
      <x:c r="O248" s="58"/>
      <x:c r="P248" s="58"/>
      <x:c r="Q248" s="58"/>
      <x:c r="R248" s="127" t="str">
        <x:f>IF(D248="","",IF(COUNTIFS('KONTAKTE'!$A$7:$A$306,A248,'KONTAKTE'!$B$7:$B$306,D248)&lt;&gt;1,"",IFERROR(INDEX('KONTAKTE'!$AD$7:$AD$306,SUMIFS('KONTAKTE'!$AF$7:$AF$306,'KONTAKTE'!$A$7:$A$306,A248,'KONTAKTE'!$B$7:$B$306,D248)),"")))</x:f>
      </x:c>
      <x:c r="S248" s="123" t="str">
        <x:f>IF(D248="","",IF(COUNTIFS('KONTAKTE'!$A$7:$A$306,A248,'KONTAKTE'!$B$7:$B$306,D248)&lt;&gt;1,"",IFERROR(INDEX('KONTAKTE'!$Z$7:$Z$306,SUMIFS('KONTAKTE'!$AF$7:$AF$306,'KONTAKTE'!$A$7:$A$306,A248,'KONTAKTE'!$B$7:$B$306,D248)),"")))</x:f>
      </x:c>
      <x:c r="T248" s="123" t="str">
        <x:f>IF(D248="","",IF(COUNTIFS('KONTAKTE'!$A$7:$A$306,A248,'KONTAKTE'!$B$7:$B$306,D248)&lt;&gt;1,"",IFERROR(INDEX('KONTAKTE'!$AA$7:$AA$306,SUMIFS('KONTAKTE'!$AF$7:$AF$306,'KONTAKTE'!$A$7:$A$306,A248,'KONTAKTE'!$B$7:$B$306,D248)),"")))</x:f>
      </x:c>
      <x:c r="U248" s="131" t="str">
        <x:f>IF(OR(D248="",F248="",Y248=""),"",IFERROR(INT(F248-Y248),""))</x:f>
      </x:c>
      <x:c r="V248" s="123" t="str">
        <x:f>IF(C248="","",IF(COUNTIFS('KONTAKTE'!$A$7:$A$306,A248,'KONTAKTE'!$B$7:$B$306,D248)=0,"Lead-ID fehlt",IF(COUNTIFS('KONTAKTE'!$A$7:$A$306,A248,'KONTAKTE'!$B$7:$B$306,D248)&gt;1,"Lead-ID doppelt",IF(AND(G248="customer_won",E248=""),"Deal-ID fehlt",IF(AND(B248="Ja",G248="qualified_lead",D248&lt;&gt;"",COUNTIFS($A$7:$A$406,A248,$B$7:$B$406,"Ja",$D$7:$D$406,D248,$G$7:$G$406,"qualified_lead")&gt;1),"Duplikat prüfen",IF(AND(B248="Ja",G248="customer_won",E248&lt;&gt;"",COUNTIFS($A$7:$A$406,A248,$B$7:$B$406,"Ja",$E$7:$E$406,E248,$G$7:$G$406,"customer_won")&gt;1),"Duplikat prüfen",IF(U248&lt;0,"Datum prüfen",IF(AND(OR(G248="customer_won",G248="revenue_recorded"),OR(J248="",K248="Nicht zutreffend")),"Wert prüfen",IF(AND(G248="customer_lost",COUNTIFS($A$7:$A$406,A248,$D$7:$D$406,D248,$G$7:$G$406,"qualified_lead",$F$7:$F$406,"&lt;="&amp;F248,$B$7:$B$406,"Ja")=0),"Qualifikation fehlt","Bereit")))))))))</x:f>
      </x:c>
      <x:c r="W248" s="123" t="n">
        <x:f>IF(AND(B248="Ja",G248="qualified_lead",D248&lt;&gt;""),IF(COUNTIFS($A$7:A248,A248,$B$7:B248,"Ja",$D$7:D248,D248,$G$7:G248,"qualified_lead")=1,1,0),0)</x:f>
        <x:v>0</x:v>
      </x:c>
      <x:c r="X248" s="123" t="n">
        <x:f>IF(AND(B248="Ja",G248="customer_won",E248&lt;&gt;""),IF(COUNTIFS($A$7:A248,A248,$B$7:B248,"Ja",$E$7:E248,E248,$G$7:G248,"customer_won")=1,1,0),0)</x:f>
        <x:v>0</x:v>
      </x:c>
      <x:c r="Y248" s="133" t="str">
        <x:f>IF(D248="","",IF(COUNTIFS('KONTAKTE'!$A$7:$A$306,A248,'KONTAKTE'!$B$7:$B$306,D248)&lt;&gt;1,"",IFERROR(INDEX('KONTAKTE'!$F$7:$F$306,SUMIFS('KONTAKTE'!$AF$7:$AF$306,'KONTAKTE'!$A$7:$A$306,A248,'KONTAKTE'!$B$7:$B$306,D248)),"")))</x:f>
      </x:c>
    </x:row>
    <x:row r="249" ht="22.5" customHeight="1">
      <x:c r="A249" s="61" t="str">
        <x:v>Eigene Daten</x:v>
      </x:c>
      <x:c r="B249" s="61" t="str">
        <x:v>Ja</x:v>
      </x:c>
      <x:c r="C249" s="58"/>
      <x:c r="D249" s="58"/>
      <x:c r="E249" s="58"/>
      <x:c r="F249" s="125"/>
      <x:c r="G249" s="58"/>
      <x:c r="H249" s="58"/>
      <x:c r="I249" s="58"/>
      <x:c r="J249" s="129"/>
      <x:c r="K249" s="58"/>
      <x:c r="L249" s="58"/>
      <x:c r="M249" s="58"/>
      <x:c r="N249" s="58"/>
      <x:c r="O249" s="58"/>
      <x:c r="P249" s="58"/>
      <x:c r="Q249" s="58"/>
      <x:c r="R249" s="127" t="str">
        <x:f>IF(D249="","",IF(COUNTIFS('KONTAKTE'!$A$7:$A$306,A249,'KONTAKTE'!$B$7:$B$306,D249)&lt;&gt;1,"",IFERROR(INDEX('KONTAKTE'!$AD$7:$AD$306,SUMIFS('KONTAKTE'!$AF$7:$AF$306,'KONTAKTE'!$A$7:$A$306,A249,'KONTAKTE'!$B$7:$B$306,D249)),"")))</x:f>
      </x:c>
      <x:c r="S249" s="123" t="str">
        <x:f>IF(D249="","",IF(COUNTIFS('KONTAKTE'!$A$7:$A$306,A249,'KONTAKTE'!$B$7:$B$306,D249)&lt;&gt;1,"",IFERROR(INDEX('KONTAKTE'!$Z$7:$Z$306,SUMIFS('KONTAKTE'!$AF$7:$AF$306,'KONTAKTE'!$A$7:$A$306,A249,'KONTAKTE'!$B$7:$B$306,D249)),"")))</x:f>
      </x:c>
      <x:c r="T249" s="123" t="str">
        <x:f>IF(D249="","",IF(COUNTIFS('KONTAKTE'!$A$7:$A$306,A249,'KONTAKTE'!$B$7:$B$306,D249)&lt;&gt;1,"",IFERROR(INDEX('KONTAKTE'!$AA$7:$AA$306,SUMIFS('KONTAKTE'!$AF$7:$AF$306,'KONTAKTE'!$A$7:$A$306,A249,'KONTAKTE'!$B$7:$B$306,D249)),"")))</x:f>
      </x:c>
      <x:c r="U249" s="131" t="str">
        <x:f>IF(OR(D249="",F249="",Y249=""),"",IFERROR(INT(F249-Y249),""))</x:f>
      </x:c>
      <x:c r="V249" s="123" t="str">
        <x:f>IF(C249="","",IF(COUNTIFS('KONTAKTE'!$A$7:$A$306,A249,'KONTAKTE'!$B$7:$B$306,D249)=0,"Lead-ID fehlt",IF(COUNTIFS('KONTAKTE'!$A$7:$A$306,A249,'KONTAKTE'!$B$7:$B$306,D249)&gt;1,"Lead-ID doppelt",IF(AND(G249="customer_won",E249=""),"Deal-ID fehlt",IF(AND(B249="Ja",G249="qualified_lead",D249&lt;&gt;"",COUNTIFS($A$7:$A$406,A249,$B$7:$B$406,"Ja",$D$7:$D$406,D249,$G$7:$G$406,"qualified_lead")&gt;1),"Duplikat prüfen",IF(AND(B249="Ja",G249="customer_won",E249&lt;&gt;"",COUNTIFS($A$7:$A$406,A249,$B$7:$B$406,"Ja",$E$7:$E$406,E249,$G$7:$G$406,"customer_won")&gt;1),"Duplikat prüfen",IF(U249&lt;0,"Datum prüfen",IF(AND(OR(G249="customer_won",G249="revenue_recorded"),OR(J249="",K249="Nicht zutreffend")),"Wert prüfen",IF(AND(G249="customer_lost",COUNTIFS($A$7:$A$406,A249,$D$7:$D$406,D249,$G$7:$G$406,"qualified_lead",$F$7:$F$406,"&lt;="&amp;F249,$B$7:$B$406,"Ja")=0),"Qualifikation fehlt","Bereit")))))))))</x:f>
      </x:c>
      <x:c r="W249" s="123" t="n">
        <x:f>IF(AND(B249="Ja",G249="qualified_lead",D249&lt;&gt;""),IF(COUNTIFS($A$7:A249,A249,$B$7:B249,"Ja",$D$7:D249,D249,$G$7:G249,"qualified_lead")=1,1,0),0)</x:f>
        <x:v>0</x:v>
      </x:c>
      <x:c r="X249" s="123" t="n">
        <x:f>IF(AND(B249="Ja",G249="customer_won",E249&lt;&gt;""),IF(COUNTIFS($A$7:A249,A249,$B$7:B249,"Ja",$E$7:E249,E249,$G$7:G249,"customer_won")=1,1,0),0)</x:f>
        <x:v>0</x:v>
      </x:c>
      <x:c r="Y249" s="133" t="str">
        <x:f>IF(D249="","",IF(COUNTIFS('KONTAKTE'!$A$7:$A$306,A249,'KONTAKTE'!$B$7:$B$306,D249)&lt;&gt;1,"",IFERROR(INDEX('KONTAKTE'!$F$7:$F$306,SUMIFS('KONTAKTE'!$AF$7:$AF$306,'KONTAKTE'!$A$7:$A$306,A249,'KONTAKTE'!$B$7:$B$306,D249)),"")))</x:f>
      </x:c>
    </x:row>
    <x:row r="250" ht="22.5" customHeight="1">
      <x:c r="A250" s="61" t="str">
        <x:v>Eigene Daten</x:v>
      </x:c>
      <x:c r="B250" s="61" t="str">
        <x:v>Ja</x:v>
      </x:c>
      <x:c r="C250" s="58"/>
      <x:c r="D250" s="58"/>
      <x:c r="E250" s="58"/>
      <x:c r="F250" s="125"/>
      <x:c r="G250" s="58"/>
      <x:c r="H250" s="58"/>
      <x:c r="I250" s="58"/>
      <x:c r="J250" s="129"/>
      <x:c r="K250" s="58"/>
      <x:c r="L250" s="58"/>
      <x:c r="M250" s="58"/>
      <x:c r="N250" s="58"/>
      <x:c r="O250" s="58"/>
      <x:c r="P250" s="58"/>
      <x:c r="Q250" s="58"/>
      <x:c r="R250" s="127" t="str">
        <x:f>IF(D250="","",IF(COUNTIFS('KONTAKTE'!$A$7:$A$306,A250,'KONTAKTE'!$B$7:$B$306,D250)&lt;&gt;1,"",IFERROR(INDEX('KONTAKTE'!$AD$7:$AD$306,SUMIFS('KONTAKTE'!$AF$7:$AF$306,'KONTAKTE'!$A$7:$A$306,A250,'KONTAKTE'!$B$7:$B$306,D250)),"")))</x:f>
      </x:c>
      <x:c r="S250" s="123" t="str">
        <x:f>IF(D250="","",IF(COUNTIFS('KONTAKTE'!$A$7:$A$306,A250,'KONTAKTE'!$B$7:$B$306,D250)&lt;&gt;1,"",IFERROR(INDEX('KONTAKTE'!$Z$7:$Z$306,SUMIFS('KONTAKTE'!$AF$7:$AF$306,'KONTAKTE'!$A$7:$A$306,A250,'KONTAKTE'!$B$7:$B$306,D250)),"")))</x:f>
      </x:c>
      <x:c r="T250" s="123" t="str">
        <x:f>IF(D250="","",IF(COUNTIFS('KONTAKTE'!$A$7:$A$306,A250,'KONTAKTE'!$B$7:$B$306,D250)&lt;&gt;1,"",IFERROR(INDEX('KONTAKTE'!$AA$7:$AA$306,SUMIFS('KONTAKTE'!$AF$7:$AF$306,'KONTAKTE'!$A$7:$A$306,A250,'KONTAKTE'!$B$7:$B$306,D250)),"")))</x:f>
      </x:c>
      <x:c r="U250" s="131" t="str">
        <x:f>IF(OR(D250="",F250="",Y250=""),"",IFERROR(INT(F250-Y250),""))</x:f>
      </x:c>
      <x:c r="V250" s="123" t="str">
        <x:f>IF(C250="","",IF(COUNTIFS('KONTAKTE'!$A$7:$A$306,A250,'KONTAKTE'!$B$7:$B$306,D250)=0,"Lead-ID fehlt",IF(COUNTIFS('KONTAKTE'!$A$7:$A$306,A250,'KONTAKTE'!$B$7:$B$306,D250)&gt;1,"Lead-ID doppelt",IF(AND(G250="customer_won",E250=""),"Deal-ID fehlt",IF(AND(B250="Ja",G250="qualified_lead",D250&lt;&gt;"",COUNTIFS($A$7:$A$406,A250,$B$7:$B$406,"Ja",$D$7:$D$406,D250,$G$7:$G$406,"qualified_lead")&gt;1),"Duplikat prüfen",IF(AND(B250="Ja",G250="customer_won",E250&lt;&gt;"",COUNTIFS($A$7:$A$406,A250,$B$7:$B$406,"Ja",$E$7:$E$406,E250,$G$7:$G$406,"customer_won")&gt;1),"Duplikat prüfen",IF(U250&lt;0,"Datum prüfen",IF(AND(OR(G250="customer_won",G250="revenue_recorded"),OR(J250="",K250="Nicht zutreffend")),"Wert prüfen",IF(AND(G250="customer_lost",COUNTIFS($A$7:$A$406,A250,$D$7:$D$406,D250,$G$7:$G$406,"qualified_lead",$F$7:$F$406,"&lt;="&amp;F250,$B$7:$B$406,"Ja")=0),"Qualifikation fehlt","Bereit")))))))))</x:f>
      </x:c>
      <x:c r="W250" s="123" t="n">
        <x:f>IF(AND(B250="Ja",G250="qualified_lead",D250&lt;&gt;""),IF(COUNTIFS($A$7:A250,A250,$B$7:B250,"Ja",$D$7:D250,D250,$G$7:G250,"qualified_lead")=1,1,0),0)</x:f>
        <x:v>0</x:v>
      </x:c>
      <x:c r="X250" s="123" t="n">
        <x:f>IF(AND(B250="Ja",G250="customer_won",E250&lt;&gt;""),IF(COUNTIFS($A$7:A250,A250,$B$7:B250,"Ja",$E$7:E250,E250,$G$7:G250,"customer_won")=1,1,0),0)</x:f>
        <x:v>0</x:v>
      </x:c>
      <x:c r="Y250" s="133" t="str">
        <x:f>IF(D250="","",IF(COUNTIFS('KONTAKTE'!$A$7:$A$306,A250,'KONTAKTE'!$B$7:$B$306,D250)&lt;&gt;1,"",IFERROR(INDEX('KONTAKTE'!$F$7:$F$306,SUMIFS('KONTAKTE'!$AF$7:$AF$306,'KONTAKTE'!$A$7:$A$306,A250,'KONTAKTE'!$B$7:$B$306,D250)),"")))</x:f>
      </x:c>
    </x:row>
    <x:row r="251" ht="22.5" customHeight="1">
      <x:c r="A251" s="61" t="str">
        <x:v>Eigene Daten</x:v>
      </x:c>
      <x:c r="B251" s="61" t="str">
        <x:v>Ja</x:v>
      </x:c>
      <x:c r="C251" s="58"/>
      <x:c r="D251" s="58"/>
      <x:c r="E251" s="58"/>
      <x:c r="F251" s="125"/>
      <x:c r="G251" s="58"/>
      <x:c r="H251" s="58"/>
      <x:c r="I251" s="58"/>
      <x:c r="J251" s="129"/>
      <x:c r="K251" s="58"/>
      <x:c r="L251" s="58"/>
      <x:c r="M251" s="58"/>
      <x:c r="N251" s="58"/>
      <x:c r="O251" s="58"/>
      <x:c r="P251" s="58"/>
      <x:c r="Q251" s="58"/>
      <x:c r="R251" s="127" t="str">
        <x:f>IF(D251="","",IF(COUNTIFS('KONTAKTE'!$A$7:$A$306,A251,'KONTAKTE'!$B$7:$B$306,D251)&lt;&gt;1,"",IFERROR(INDEX('KONTAKTE'!$AD$7:$AD$306,SUMIFS('KONTAKTE'!$AF$7:$AF$306,'KONTAKTE'!$A$7:$A$306,A251,'KONTAKTE'!$B$7:$B$306,D251)),"")))</x:f>
      </x:c>
      <x:c r="S251" s="123" t="str">
        <x:f>IF(D251="","",IF(COUNTIFS('KONTAKTE'!$A$7:$A$306,A251,'KONTAKTE'!$B$7:$B$306,D251)&lt;&gt;1,"",IFERROR(INDEX('KONTAKTE'!$Z$7:$Z$306,SUMIFS('KONTAKTE'!$AF$7:$AF$306,'KONTAKTE'!$A$7:$A$306,A251,'KONTAKTE'!$B$7:$B$306,D251)),"")))</x:f>
      </x:c>
      <x:c r="T251" s="123" t="str">
        <x:f>IF(D251="","",IF(COUNTIFS('KONTAKTE'!$A$7:$A$306,A251,'KONTAKTE'!$B$7:$B$306,D251)&lt;&gt;1,"",IFERROR(INDEX('KONTAKTE'!$AA$7:$AA$306,SUMIFS('KONTAKTE'!$AF$7:$AF$306,'KONTAKTE'!$A$7:$A$306,A251,'KONTAKTE'!$B$7:$B$306,D251)),"")))</x:f>
      </x:c>
      <x:c r="U251" s="131" t="str">
        <x:f>IF(OR(D251="",F251="",Y251=""),"",IFERROR(INT(F251-Y251),""))</x:f>
      </x:c>
      <x:c r="V251" s="123" t="str">
        <x:f>IF(C251="","",IF(COUNTIFS('KONTAKTE'!$A$7:$A$306,A251,'KONTAKTE'!$B$7:$B$306,D251)=0,"Lead-ID fehlt",IF(COUNTIFS('KONTAKTE'!$A$7:$A$306,A251,'KONTAKTE'!$B$7:$B$306,D251)&gt;1,"Lead-ID doppelt",IF(AND(G251="customer_won",E251=""),"Deal-ID fehlt",IF(AND(B251="Ja",G251="qualified_lead",D251&lt;&gt;"",COUNTIFS($A$7:$A$406,A251,$B$7:$B$406,"Ja",$D$7:$D$406,D251,$G$7:$G$406,"qualified_lead")&gt;1),"Duplikat prüfen",IF(AND(B251="Ja",G251="customer_won",E251&lt;&gt;"",COUNTIFS($A$7:$A$406,A251,$B$7:$B$406,"Ja",$E$7:$E$406,E251,$G$7:$G$406,"customer_won")&gt;1),"Duplikat prüfen",IF(U251&lt;0,"Datum prüfen",IF(AND(OR(G251="customer_won",G251="revenue_recorded"),OR(J251="",K251="Nicht zutreffend")),"Wert prüfen",IF(AND(G251="customer_lost",COUNTIFS($A$7:$A$406,A251,$D$7:$D$406,D251,$G$7:$G$406,"qualified_lead",$F$7:$F$406,"&lt;="&amp;F251,$B$7:$B$406,"Ja")=0),"Qualifikation fehlt","Bereit")))))))))</x:f>
      </x:c>
      <x:c r="W251" s="123" t="n">
        <x:f>IF(AND(B251="Ja",G251="qualified_lead",D251&lt;&gt;""),IF(COUNTIFS($A$7:A251,A251,$B$7:B251,"Ja",$D$7:D251,D251,$G$7:G251,"qualified_lead")=1,1,0),0)</x:f>
        <x:v>0</x:v>
      </x:c>
      <x:c r="X251" s="123" t="n">
        <x:f>IF(AND(B251="Ja",G251="customer_won",E251&lt;&gt;""),IF(COUNTIFS($A$7:A251,A251,$B$7:B251,"Ja",$E$7:E251,E251,$G$7:G251,"customer_won")=1,1,0),0)</x:f>
        <x:v>0</x:v>
      </x:c>
      <x:c r="Y251" s="133" t="str">
        <x:f>IF(D251="","",IF(COUNTIFS('KONTAKTE'!$A$7:$A$306,A251,'KONTAKTE'!$B$7:$B$306,D251)&lt;&gt;1,"",IFERROR(INDEX('KONTAKTE'!$F$7:$F$306,SUMIFS('KONTAKTE'!$AF$7:$AF$306,'KONTAKTE'!$A$7:$A$306,A251,'KONTAKTE'!$B$7:$B$306,D251)),"")))</x:f>
      </x:c>
    </x:row>
    <x:row r="252" ht="22.5" customHeight="1">
      <x:c r="A252" s="61" t="str">
        <x:v>Eigene Daten</x:v>
      </x:c>
      <x:c r="B252" s="61" t="str">
        <x:v>Ja</x:v>
      </x:c>
      <x:c r="C252" s="58"/>
      <x:c r="D252" s="58"/>
      <x:c r="E252" s="58"/>
      <x:c r="F252" s="125"/>
      <x:c r="G252" s="58"/>
      <x:c r="H252" s="58"/>
      <x:c r="I252" s="58"/>
      <x:c r="J252" s="129"/>
      <x:c r="K252" s="58"/>
      <x:c r="L252" s="58"/>
      <x:c r="M252" s="58"/>
      <x:c r="N252" s="58"/>
      <x:c r="O252" s="58"/>
      <x:c r="P252" s="58"/>
      <x:c r="Q252" s="58"/>
      <x:c r="R252" s="127" t="str">
        <x:f>IF(D252="","",IF(COUNTIFS('KONTAKTE'!$A$7:$A$306,A252,'KONTAKTE'!$B$7:$B$306,D252)&lt;&gt;1,"",IFERROR(INDEX('KONTAKTE'!$AD$7:$AD$306,SUMIFS('KONTAKTE'!$AF$7:$AF$306,'KONTAKTE'!$A$7:$A$306,A252,'KONTAKTE'!$B$7:$B$306,D252)),"")))</x:f>
      </x:c>
      <x:c r="S252" s="123" t="str">
        <x:f>IF(D252="","",IF(COUNTIFS('KONTAKTE'!$A$7:$A$306,A252,'KONTAKTE'!$B$7:$B$306,D252)&lt;&gt;1,"",IFERROR(INDEX('KONTAKTE'!$Z$7:$Z$306,SUMIFS('KONTAKTE'!$AF$7:$AF$306,'KONTAKTE'!$A$7:$A$306,A252,'KONTAKTE'!$B$7:$B$306,D252)),"")))</x:f>
      </x:c>
      <x:c r="T252" s="123" t="str">
        <x:f>IF(D252="","",IF(COUNTIFS('KONTAKTE'!$A$7:$A$306,A252,'KONTAKTE'!$B$7:$B$306,D252)&lt;&gt;1,"",IFERROR(INDEX('KONTAKTE'!$AA$7:$AA$306,SUMIFS('KONTAKTE'!$AF$7:$AF$306,'KONTAKTE'!$A$7:$A$306,A252,'KONTAKTE'!$B$7:$B$306,D252)),"")))</x:f>
      </x:c>
      <x:c r="U252" s="131" t="str">
        <x:f>IF(OR(D252="",F252="",Y252=""),"",IFERROR(INT(F252-Y252),""))</x:f>
      </x:c>
      <x:c r="V252" s="123" t="str">
        <x:f>IF(C252="","",IF(COUNTIFS('KONTAKTE'!$A$7:$A$306,A252,'KONTAKTE'!$B$7:$B$306,D252)=0,"Lead-ID fehlt",IF(COUNTIFS('KONTAKTE'!$A$7:$A$306,A252,'KONTAKTE'!$B$7:$B$306,D252)&gt;1,"Lead-ID doppelt",IF(AND(G252="customer_won",E252=""),"Deal-ID fehlt",IF(AND(B252="Ja",G252="qualified_lead",D252&lt;&gt;"",COUNTIFS($A$7:$A$406,A252,$B$7:$B$406,"Ja",$D$7:$D$406,D252,$G$7:$G$406,"qualified_lead")&gt;1),"Duplikat prüfen",IF(AND(B252="Ja",G252="customer_won",E252&lt;&gt;"",COUNTIFS($A$7:$A$406,A252,$B$7:$B$406,"Ja",$E$7:$E$406,E252,$G$7:$G$406,"customer_won")&gt;1),"Duplikat prüfen",IF(U252&lt;0,"Datum prüfen",IF(AND(OR(G252="customer_won",G252="revenue_recorded"),OR(J252="",K252="Nicht zutreffend")),"Wert prüfen",IF(AND(G252="customer_lost",COUNTIFS($A$7:$A$406,A252,$D$7:$D$406,D252,$G$7:$G$406,"qualified_lead",$F$7:$F$406,"&lt;="&amp;F252,$B$7:$B$406,"Ja")=0),"Qualifikation fehlt","Bereit")))))))))</x:f>
      </x:c>
      <x:c r="W252" s="123" t="n">
        <x:f>IF(AND(B252="Ja",G252="qualified_lead",D252&lt;&gt;""),IF(COUNTIFS($A$7:A252,A252,$B$7:B252,"Ja",$D$7:D252,D252,$G$7:G252,"qualified_lead")=1,1,0),0)</x:f>
        <x:v>0</x:v>
      </x:c>
      <x:c r="X252" s="123" t="n">
        <x:f>IF(AND(B252="Ja",G252="customer_won",E252&lt;&gt;""),IF(COUNTIFS($A$7:A252,A252,$B$7:B252,"Ja",$E$7:E252,E252,$G$7:G252,"customer_won")=1,1,0),0)</x:f>
        <x:v>0</x:v>
      </x:c>
      <x:c r="Y252" s="133" t="str">
        <x:f>IF(D252="","",IF(COUNTIFS('KONTAKTE'!$A$7:$A$306,A252,'KONTAKTE'!$B$7:$B$306,D252)&lt;&gt;1,"",IFERROR(INDEX('KONTAKTE'!$F$7:$F$306,SUMIFS('KONTAKTE'!$AF$7:$AF$306,'KONTAKTE'!$A$7:$A$306,A252,'KONTAKTE'!$B$7:$B$306,D252)),"")))</x:f>
      </x:c>
    </x:row>
    <x:row r="253" ht="22.5" customHeight="1">
      <x:c r="A253" s="61" t="str">
        <x:v>Eigene Daten</x:v>
      </x:c>
      <x:c r="B253" s="61" t="str">
        <x:v>Ja</x:v>
      </x:c>
      <x:c r="C253" s="58"/>
      <x:c r="D253" s="58"/>
      <x:c r="E253" s="58"/>
      <x:c r="F253" s="125"/>
      <x:c r="G253" s="58"/>
      <x:c r="H253" s="58"/>
      <x:c r="I253" s="58"/>
      <x:c r="J253" s="129"/>
      <x:c r="K253" s="58"/>
      <x:c r="L253" s="58"/>
      <x:c r="M253" s="58"/>
      <x:c r="N253" s="58"/>
      <x:c r="O253" s="58"/>
      <x:c r="P253" s="58"/>
      <x:c r="Q253" s="58"/>
      <x:c r="R253" s="127" t="str">
        <x:f>IF(D253="","",IF(COUNTIFS('KONTAKTE'!$A$7:$A$306,A253,'KONTAKTE'!$B$7:$B$306,D253)&lt;&gt;1,"",IFERROR(INDEX('KONTAKTE'!$AD$7:$AD$306,SUMIFS('KONTAKTE'!$AF$7:$AF$306,'KONTAKTE'!$A$7:$A$306,A253,'KONTAKTE'!$B$7:$B$306,D253)),"")))</x:f>
      </x:c>
      <x:c r="S253" s="123" t="str">
        <x:f>IF(D253="","",IF(COUNTIFS('KONTAKTE'!$A$7:$A$306,A253,'KONTAKTE'!$B$7:$B$306,D253)&lt;&gt;1,"",IFERROR(INDEX('KONTAKTE'!$Z$7:$Z$306,SUMIFS('KONTAKTE'!$AF$7:$AF$306,'KONTAKTE'!$A$7:$A$306,A253,'KONTAKTE'!$B$7:$B$306,D253)),"")))</x:f>
      </x:c>
      <x:c r="T253" s="123" t="str">
        <x:f>IF(D253="","",IF(COUNTIFS('KONTAKTE'!$A$7:$A$306,A253,'KONTAKTE'!$B$7:$B$306,D253)&lt;&gt;1,"",IFERROR(INDEX('KONTAKTE'!$AA$7:$AA$306,SUMIFS('KONTAKTE'!$AF$7:$AF$306,'KONTAKTE'!$A$7:$A$306,A253,'KONTAKTE'!$B$7:$B$306,D253)),"")))</x:f>
      </x:c>
      <x:c r="U253" s="131" t="str">
        <x:f>IF(OR(D253="",F253="",Y253=""),"",IFERROR(INT(F253-Y253),""))</x:f>
      </x:c>
      <x:c r="V253" s="123" t="str">
        <x:f>IF(C253="","",IF(COUNTIFS('KONTAKTE'!$A$7:$A$306,A253,'KONTAKTE'!$B$7:$B$306,D253)=0,"Lead-ID fehlt",IF(COUNTIFS('KONTAKTE'!$A$7:$A$306,A253,'KONTAKTE'!$B$7:$B$306,D253)&gt;1,"Lead-ID doppelt",IF(AND(G253="customer_won",E253=""),"Deal-ID fehlt",IF(AND(B253="Ja",G253="qualified_lead",D253&lt;&gt;"",COUNTIFS($A$7:$A$406,A253,$B$7:$B$406,"Ja",$D$7:$D$406,D253,$G$7:$G$406,"qualified_lead")&gt;1),"Duplikat prüfen",IF(AND(B253="Ja",G253="customer_won",E253&lt;&gt;"",COUNTIFS($A$7:$A$406,A253,$B$7:$B$406,"Ja",$E$7:$E$406,E253,$G$7:$G$406,"customer_won")&gt;1),"Duplikat prüfen",IF(U253&lt;0,"Datum prüfen",IF(AND(OR(G253="customer_won",G253="revenue_recorded"),OR(J253="",K253="Nicht zutreffend")),"Wert prüfen",IF(AND(G253="customer_lost",COUNTIFS($A$7:$A$406,A253,$D$7:$D$406,D253,$G$7:$G$406,"qualified_lead",$F$7:$F$406,"&lt;="&amp;F253,$B$7:$B$406,"Ja")=0),"Qualifikation fehlt","Bereit")))))))))</x:f>
      </x:c>
      <x:c r="W253" s="123" t="n">
        <x:f>IF(AND(B253="Ja",G253="qualified_lead",D253&lt;&gt;""),IF(COUNTIFS($A$7:A253,A253,$B$7:B253,"Ja",$D$7:D253,D253,$G$7:G253,"qualified_lead")=1,1,0),0)</x:f>
        <x:v>0</x:v>
      </x:c>
      <x:c r="X253" s="123" t="n">
        <x:f>IF(AND(B253="Ja",G253="customer_won",E253&lt;&gt;""),IF(COUNTIFS($A$7:A253,A253,$B$7:B253,"Ja",$E$7:E253,E253,$G$7:G253,"customer_won")=1,1,0),0)</x:f>
        <x:v>0</x:v>
      </x:c>
      <x:c r="Y253" s="133" t="str">
        <x:f>IF(D253="","",IF(COUNTIFS('KONTAKTE'!$A$7:$A$306,A253,'KONTAKTE'!$B$7:$B$306,D253)&lt;&gt;1,"",IFERROR(INDEX('KONTAKTE'!$F$7:$F$306,SUMIFS('KONTAKTE'!$AF$7:$AF$306,'KONTAKTE'!$A$7:$A$306,A253,'KONTAKTE'!$B$7:$B$306,D253)),"")))</x:f>
      </x:c>
    </x:row>
    <x:row r="254" ht="22.5" customHeight="1">
      <x:c r="A254" s="61" t="str">
        <x:v>Eigene Daten</x:v>
      </x:c>
      <x:c r="B254" s="61" t="str">
        <x:v>Ja</x:v>
      </x:c>
      <x:c r="C254" s="58"/>
      <x:c r="D254" s="58"/>
      <x:c r="E254" s="58"/>
      <x:c r="F254" s="125"/>
      <x:c r="G254" s="58"/>
      <x:c r="H254" s="58"/>
      <x:c r="I254" s="58"/>
      <x:c r="J254" s="129"/>
      <x:c r="K254" s="58"/>
      <x:c r="L254" s="58"/>
      <x:c r="M254" s="58"/>
      <x:c r="N254" s="58"/>
      <x:c r="O254" s="58"/>
      <x:c r="P254" s="58"/>
      <x:c r="Q254" s="58"/>
      <x:c r="R254" s="127" t="str">
        <x:f>IF(D254="","",IF(COUNTIFS('KONTAKTE'!$A$7:$A$306,A254,'KONTAKTE'!$B$7:$B$306,D254)&lt;&gt;1,"",IFERROR(INDEX('KONTAKTE'!$AD$7:$AD$306,SUMIFS('KONTAKTE'!$AF$7:$AF$306,'KONTAKTE'!$A$7:$A$306,A254,'KONTAKTE'!$B$7:$B$306,D254)),"")))</x:f>
      </x:c>
      <x:c r="S254" s="123" t="str">
        <x:f>IF(D254="","",IF(COUNTIFS('KONTAKTE'!$A$7:$A$306,A254,'KONTAKTE'!$B$7:$B$306,D254)&lt;&gt;1,"",IFERROR(INDEX('KONTAKTE'!$Z$7:$Z$306,SUMIFS('KONTAKTE'!$AF$7:$AF$306,'KONTAKTE'!$A$7:$A$306,A254,'KONTAKTE'!$B$7:$B$306,D254)),"")))</x:f>
      </x:c>
      <x:c r="T254" s="123" t="str">
        <x:f>IF(D254="","",IF(COUNTIFS('KONTAKTE'!$A$7:$A$306,A254,'KONTAKTE'!$B$7:$B$306,D254)&lt;&gt;1,"",IFERROR(INDEX('KONTAKTE'!$AA$7:$AA$306,SUMIFS('KONTAKTE'!$AF$7:$AF$306,'KONTAKTE'!$A$7:$A$306,A254,'KONTAKTE'!$B$7:$B$306,D254)),"")))</x:f>
      </x:c>
      <x:c r="U254" s="131" t="str">
        <x:f>IF(OR(D254="",F254="",Y254=""),"",IFERROR(INT(F254-Y254),""))</x:f>
      </x:c>
      <x:c r="V254" s="123" t="str">
        <x:f>IF(C254="","",IF(COUNTIFS('KONTAKTE'!$A$7:$A$306,A254,'KONTAKTE'!$B$7:$B$306,D254)=0,"Lead-ID fehlt",IF(COUNTIFS('KONTAKTE'!$A$7:$A$306,A254,'KONTAKTE'!$B$7:$B$306,D254)&gt;1,"Lead-ID doppelt",IF(AND(G254="customer_won",E254=""),"Deal-ID fehlt",IF(AND(B254="Ja",G254="qualified_lead",D254&lt;&gt;"",COUNTIFS($A$7:$A$406,A254,$B$7:$B$406,"Ja",$D$7:$D$406,D254,$G$7:$G$406,"qualified_lead")&gt;1),"Duplikat prüfen",IF(AND(B254="Ja",G254="customer_won",E254&lt;&gt;"",COUNTIFS($A$7:$A$406,A254,$B$7:$B$406,"Ja",$E$7:$E$406,E254,$G$7:$G$406,"customer_won")&gt;1),"Duplikat prüfen",IF(U254&lt;0,"Datum prüfen",IF(AND(OR(G254="customer_won",G254="revenue_recorded"),OR(J254="",K254="Nicht zutreffend")),"Wert prüfen",IF(AND(G254="customer_lost",COUNTIFS($A$7:$A$406,A254,$D$7:$D$406,D254,$G$7:$G$406,"qualified_lead",$F$7:$F$406,"&lt;="&amp;F254,$B$7:$B$406,"Ja")=0),"Qualifikation fehlt","Bereit")))))))))</x:f>
      </x:c>
      <x:c r="W254" s="123" t="n">
        <x:f>IF(AND(B254="Ja",G254="qualified_lead",D254&lt;&gt;""),IF(COUNTIFS($A$7:A254,A254,$B$7:B254,"Ja",$D$7:D254,D254,$G$7:G254,"qualified_lead")=1,1,0),0)</x:f>
        <x:v>0</x:v>
      </x:c>
      <x:c r="X254" s="123" t="n">
        <x:f>IF(AND(B254="Ja",G254="customer_won",E254&lt;&gt;""),IF(COUNTIFS($A$7:A254,A254,$B$7:B254,"Ja",$E$7:E254,E254,$G$7:G254,"customer_won")=1,1,0),0)</x:f>
        <x:v>0</x:v>
      </x:c>
      <x:c r="Y254" s="133" t="str">
        <x:f>IF(D254="","",IF(COUNTIFS('KONTAKTE'!$A$7:$A$306,A254,'KONTAKTE'!$B$7:$B$306,D254)&lt;&gt;1,"",IFERROR(INDEX('KONTAKTE'!$F$7:$F$306,SUMIFS('KONTAKTE'!$AF$7:$AF$306,'KONTAKTE'!$A$7:$A$306,A254,'KONTAKTE'!$B$7:$B$306,D254)),"")))</x:f>
      </x:c>
    </x:row>
    <x:row r="255" ht="22.5" customHeight="1">
      <x:c r="A255" s="61" t="str">
        <x:v>Eigene Daten</x:v>
      </x:c>
      <x:c r="B255" s="61" t="str">
        <x:v>Ja</x:v>
      </x:c>
      <x:c r="C255" s="58"/>
      <x:c r="D255" s="58"/>
      <x:c r="E255" s="58"/>
      <x:c r="F255" s="125"/>
      <x:c r="G255" s="58"/>
      <x:c r="H255" s="58"/>
      <x:c r="I255" s="58"/>
      <x:c r="J255" s="129"/>
      <x:c r="K255" s="58"/>
      <x:c r="L255" s="58"/>
      <x:c r="M255" s="58"/>
      <x:c r="N255" s="58"/>
      <x:c r="O255" s="58"/>
      <x:c r="P255" s="58"/>
      <x:c r="Q255" s="58"/>
      <x:c r="R255" s="127" t="str">
        <x:f>IF(D255="","",IF(COUNTIFS('KONTAKTE'!$A$7:$A$306,A255,'KONTAKTE'!$B$7:$B$306,D255)&lt;&gt;1,"",IFERROR(INDEX('KONTAKTE'!$AD$7:$AD$306,SUMIFS('KONTAKTE'!$AF$7:$AF$306,'KONTAKTE'!$A$7:$A$306,A255,'KONTAKTE'!$B$7:$B$306,D255)),"")))</x:f>
      </x:c>
      <x:c r="S255" s="123" t="str">
        <x:f>IF(D255="","",IF(COUNTIFS('KONTAKTE'!$A$7:$A$306,A255,'KONTAKTE'!$B$7:$B$306,D255)&lt;&gt;1,"",IFERROR(INDEX('KONTAKTE'!$Z$7:$Z$306,SUMIFS('KONTAKTE'!$AF$7:$AF$306,'KONTAKTE'!$A$7:$A$306,A255,'KONTAKTE'!$B$7:$B$306,D255)),"")))</x:f>
      </x:c>
      <x:c r="T255" s="123" t="str">
        <x:f>IF(D255="","",IF(COUNTIFS('KONTAKTE'!$A$7:$A$306,A255,'KONTAKTE'!$B$7:$B$306,D255)&lt;&gt;1,"",IFERROR(INDEX('KONTAKTE'!$AA$7:$AA$306,SUMIFS('KONTAKTE'!$AF$7:$AF$306,'KONTAKTE'!$A$7:$A$306,A255,'KONTAKTE'!$B$7:$B$306,D255)),"")))</x:f>
      </x:c>
      <x:c r="U255" s="131" t="str">
        <x:f>IF(OR(D255="",F255="",Y255=""),"",IFERROR(INT(F255-Y255),""))</x:f>
      </x:c>
      <x:c r="V255" s="123" t="str">
        <x:f>IF(C255="","",IF(COUNTIFS('KONTAKTE'!$A$7:$A$306,A255,'KONTAKTE'!$B$7:$B$306,D255)=0,"Lead-ID fehlt",IF(COUNTIFS('KONTAKTE'!$A$7:$A$306,A255,'KONTAKTE'!$B$7:$B$306,D255)&gt;1,"Lead-ID doppelt",IF(AND(G255="customer_won",E255=""),"Deal-ID fehlt",IF(AND(B255="Ja",G255="qualified_lead",D255&lt;&gt;"",COUNTIFS($A$7:$A$406,A255,$B$7:$B$406,"Ja",$D$7:$D$406,D255,$G$7:$G$406,"qualified_lead")&gt;1),"Duplikat prüfen",IF(AND(B255="Ja",G255="customer_won",E255&lt;&gt;"",COUNTIFS($A$7:$A$406,A255,$B$7:$B$406,"Ja",$E$7:$E$406,E255,$G$7:$G$406,"customer_won")&gt;1),"Duplikat prüfen",IF(U255&lt;0,"Datum prüfen",IF(AND(OR(G255="customer_won",G255="revenue_recorded"),OR(J255="",K255="Nicht zutreffend")),"Wert prüfen",IF(AND(G255="customer_lost",COUNTIFS($A$7:$A$406,A255,$D$7:$D$406,D255,$G$7:$G$406,"qualified_lead",$F$7:$F$406,"&lt;="&amp;F255,$B$7:$B$406,"Ja")=0),"Qualifikation fehlt","Bereit")))))))))</x:f>
      </x:c>
      <x:c r="W255" s="123" t="n">
        <x:f>IF(AND(B255="Ja",G255="qualified_lead",D255&lt;&gt;""),IF(COUNTIFS($A$7:A255,A255,$B$7:B255,"Ja",$D$7:D255,D255,$G$7:G255,"qualified_lead")=1,1,0),0)</x:f>
        <x:v>0</x:v>
      </x:c>
      <x:c r="X255" s="123" t="n">
        <x:f>IF(AND(B255="Ja",G255="customer_won",E255&lt;&gt;""),IF(COUNTIFS($A$7:A255,A255,$B$7:B255,"Ja",$E$7:E255,E255,$G$7:G255,"customer_won")=1,1,0),0)</x:f>
        <x:v>0</x:v>
      </x:c>
      <x:c r="Y255" s="133" t="str">
        <x:f>IF(D255="","",IF(COUNTIFS('KONTAKTE'!$A$7:$A$306,A255,'KONTAKTE'!$B$7:$B$306,D255)&lt;&gt;1,"",IFERROR(INDEX('KONTAKTE'!$F$7:$F$306,SUMIFS('KONTAKTE'!$AF$7:$AF$306,'KONTAKTE'!$A$7:$A$306,A255,'KONTAKTE'!$B$7:$B$306,D255)),"")))</x:f>
      </x:c>
    </x:row>
    <x:row r="256" ht="22.5" customHeight="1">
      <x:c r="A256" s="61" t="str">
        <x:v>Eigene Daten</x:v>
      </x:c>
      <x:c r="B256" s="61" t="str">
        <x:v>Ja</x:v>
      </x:c>
      <x:c r="C256" s="58"/>
      <x:c r="D256" s="58"/>
      <x:c r="E256" s="58"/>
      <x:c r="F256" s="125"/>
      <x:c r="G256" s="58"/>
      <x:c r="H256" s="58"/>
      <x:c r="I256" s="58"/>
      <x:c r="J256" s="129"/>
      <x:c r="K256" s="58"/>
      <x:c r="L256" s="58"/>
      <x:c r="M256" s="58"/>
      <x:c r="N256" s="58"/>
      <x:c r="O256" s="58"/>
      <x:c r="P256" s="58"/>
      <x:c r="Q256" s="58"/>
      <x:c r="R256" s="127" t="str">
        <x:f>IF(D256="","",IF(COUNTIFS('KONTAKTE'!$A$7:$A$306,A256,'KONTAKTE'!$B$7:$B$306,D256)&lt;&gt;1,"",IFERROR(INDEX('KONTAKTE'!$AD$7:$AD$306,SUMIFS('KONTAKTE'!$AF$7:$AF$306,'KONTAKTE'!$A$7:$A$306,A256,'KONTAKTE'!$B$7:$B$306,D256)),"")))</x:f>
      </x:c>
      <x:c r="S256" s="123" t="str">
        <x:f>IF(D256="","",IF(COUNTIFS('KONTAKTE'!$A$7:$A$306,A256,'KONTAKTE'!$B$7:$B$306,D256)&lt;&gt;1,"",IFERROR(INDEX('KONTAKTE'!$Z$7:$Z$306,SUMIFS('KONTAKTE'!$AF$7:$AF$306,'KONTAKTE'!$A$7:$A$306,A256,'KONTAKTE'!$B$7:$B$306,D256)),"")))</x:f>
      </x:c>
      <x:c r="T256" s="123" t="str">
        <x:f>IF(D256="","",IF(COUNTIFS('KONTAKTE'!$A$7:$A$306,A256,'KONTAKTE'!$B$7:$B$306,D256)&lt;&gt;1,"",IFERROR(INDEX('KONTAKTE'!$AA$7:$AA$306,SUMIFS('KONTAKTE'!$AF$7:$AF$306,'KONTAKTE'!$A$7:$A$306,A256,'KONTAKTE'!$B$7:$B$306,D256)),"")))</x:f>
      </x:c>
      <x:c r="U256" s="131" t="str">
        <x:f>IF(OR(D256="",F256="",Y256=""),"",IFERROR(INT(F256-Y256),""))</x:f>
      </x:c>
      <x:c r="V256" s="123" t="str">
        <x:f>IF(C256="","",IF(COUNTIFS('KONTAKTE'!$A$7:$A$306,A256,'KONTAKTE'!$B$7:$B$306,D256)=0,"Lead-ID fehlt",IF(COUNTIFS('KONTAKTE'!$A$7:$A$306,A256,'KONTAKTE'!$B$7:$B$306,D256)&gt;1,"Lead-ID doppelt",IF(AND(G256="customer_won",E256=""),"Deal-ID fehlt",IF(AND(B256="Ja",G256="qualified_lead",D256&lt;&gt;"",COUNTIFS($A$7:$A$406,A256,$B$7:$B$406,"Ja",$D$7:$D$406,D256,$G$7:$G$406,"qualified_lead")&gt;1),"Duplikat prüfen",IF(AND(B256="Ja",G256="customer_won",E256&lt;&gt;"",COUNTIFS($A$7:$A$406,A256,$B$7:$B$406,"Ja",$E$7:$E$406,E256,$G$7:$G$406,"customer_won")&gt;1),"Duplikat prüfen",IF(U256&lt;0,"Datum prüfen",IF(AND(OR(G256="customer_won",G256="revenue_recorded"),OR(J256="",K256="Nicht zutreffend")),"Wert prüfen",IF(AND(G256="customer_lost",COUNTIFS($A$7:$A$406,A256,$D$7:$D$406,D256,$G$7:$G$406,"qualified_lead",$F$7:$F$406,"&lt;="&amp;F256,$B$7:$B$406,"Ja")=0),"Qualifikation fehlt","Bereit")))))))))</x:f>
      </x:c>
      <x:c r="W256" s="123" t="n">
        <x:f>IF(AND(B256="Ja",G256="qualified_lead",D256&lt;&gt;""),IF(COUNTIFS($A$7:A256,A256,$B$7:B256,"Ja",$D$7:D256,D256,$G$7:G256,"qualified_lead")=1,1,0),0)</x:f>
        <x:v>0</x:v>
      </x:c>
      <x:c r="X256" s="123" t="n">
        <x:f>IF(AND(B256="Ja",G256="customer_won",E256&lt;&gt;""),IF(COUNTIFS($A$7:A256,A256,$B$7:B256,"Ja",$E$7:E256,E256,$G$7:G256,"customer_won")=1,1,0),0)</x:f>
        <x:v>0</x:v>
      </x:c>
      <x:c r="Y256" s="133" t="str">
        <x:f>IF(D256="","",IF(COUNTIFS('KONTAKTE'!$A$7:$A$306,A256,'KONTAKTE'!$B$7:$B$306,D256)&lt;&gt;1,"",IFERROR(INDEX('KONTAKTE'!$F$7:$F$306,SUMIFS('KONTAKTE'!$AF$7:$AF$306,'KONTAKTE'!$A$7:$A$306,A256,'KONTAKTE'!$B$7:$B$306,D256)),"")))</x:f>
      </x:c>
    </x:row>
    <x:row r="257" ht="22.5" customHeight="1">
      <x:c r="A257" s="61" t="str">
        <x:v>Eigene Daten</x:v>
      </x:c>
      <x:c r="B257" s="61" t="str">
        <x:v>Ja</x:v>
      </x:c>
      <x:c r="C257" s="58"/>
      <x:c r="D257" s="58"/>
      <x:c r="E257" s="58"/>
      <x:c r="F257" s="125"/>
      <x:c r="G257" s="58"/>
      <x:c r="H257" s="58"/>
      <x:c r="I257" s="58"/>
      <x:c r="J257" s="129"/>
      <x:c r="K257" s="58"/>
      <x:c r="L257" s="58"/>
      <x:c r="M257" s="58"/>
      <x:c r="N257" s="58"/>
      <x:c r="O257" s="58"/>
      <x:c r="P257" s="58"/>
      <x:c r="Q257" s="58"/>
      <x:c r="R257" s="127" t="str">
        <x:f>IF(D257="","",IF(COUNTIFS('KONTAKTE'!$A$7:$A$306,A257,'KONTAKTE'!$B$7:$B$306,D257)&lt;&gt;1,"",IFERROR(INDEX('KONTAKTE'!$AD$7:$AD$306,SUMIFS('KONTAKTE'!$AF$7:$AF$306,'KONTAKTE'!$A$7:$A$306,A257,'KONTAKTE'!$B$7:$B$306,D257)),"")))</x:f>
      </x:c>
      <x:c r="S257" s="123" t="str">
        <x:f>IF(D257="","",IF(COUNTIFS('KONTAKTE'!$A$7:$A$306,A257,'KONTAKTE'!$B$7:$B$306,D257)&lt;&gt;1,"",IFERROR(INDEX('KONTAKTE'!$Z$7:$Z$306,SUMIFS('KONTAKTE'!$AF$7:$AF$306,'KONTAKTE'!$A$7:$A$306,A257,'KONTAKTE'!$B$7:$B$306,D257)),"")))</x:f>
      </x:c>
      <x:c r="T257" s="123" t="str">
        <x:f>IF(D257="","",IF(COUNTIFS('KONTAKTE'!$A$7:$A$306,A257,'KONTAKTE'!$B$7:$B$306,D257)&lt;&gt;1,"",IFERROR(INDEX('KONTAKTE'!$AA$7:$AA$306,SUMIFS('KONTAKTE'!$AF$7:$AF$306,'KONTAKTE'!$A$7:$A$306,A257,'KONTAKTE'!$B$7:$B$306,D257)),"")))</x:f>
      </x:c>
      <x:c r="U257" s="131" t="str">
        <x:f>IF(OR(D257="",F257="",Y257=""),"",IFERROR(INT(F257-Y257),""))</x:f>
      </x:c>
      <x:c r="V257" s="123" t="str">
        <x:f>IF(C257="","",IF(COUNTIFS('KONTAKTE'!$A$7:$A$306,A257,'KONTAKTE'!$B$7:$B$306,D257)=0,"Lead-ID fehlt",IF(COUNTIFS('KONTAKTE'!$A$7:$A$306,A257,'KONTAKTE'!$B$7:$B$306,D257)&gt;1,"Lead-ID doppelt",IF(AND(G257="customer_won",E257=""),"Deal-ID fehlt",IF(AND(B257="Ja",G257="qualified_lead",D257&lt;&gt;"",COUNTIFS($A$7:$A$406,A257,$B$7:$B$406,"Ja",$D$7:$D$406,D257,$G$7:$G$406,"qualified_lead")&gt;1),"Duplikat prüfen",IF(AND(B257="Ja",G257="customer_won",E257&lt;&gt;"",COUNTIFS($A$7:$A$406,A257,$B$7:$B$406,"Ja",$E$7:$E$406,E257,$G$7:$G$406,"customer_won")&gt;1),"Duplikat prüfen",IF(U257&lt;0,"Datum prüfen",IF(AND(OR(G257="customer_won",G257="revenue_recorded"),OR(J257="",K257="Nicht zutreffend")),"Wert prüfen",IF(AND(G257="customer_lost",COUNTIFS($A$7:$A$406,A257,$D$7:$D$406,D257,$G$7:$G$406,"qualified_lead",$F$7:$F$406,"&lt;="&amp;F257,$B$7:$B$406,"Ja")=0),"Qualifikation fehlt","Bereit")))))))))</x:f>
      </x:c>
      <x:c r="W257" s="123" t="n">
        <x:f>IF(AND(B257="Ja",G257="qualified_lead",D257&lt;&gt;""),IF(COUNTIFS($A$7:A257,A257,$B$7:B257,"Ja",$D$7:D257,D257,$G$7:G257,"qualified_lead")=1,1,0),0)</x:f>
        <x:v>0</x:v>
      </x:c>
      <x:c r="X257" s="123" t="n">
        <x:f>IF(AND(B257="Ja",G257="customer_won",E257&lt;&gt;""),IF(COUNTIFS($A$7:A257,A257,$B$7:B257,"Ja",$E$7:E257,E257,$G$7:G257,"customer_won")=1,1,0),0)</x:f>
        <x:v>0</x:v>
      </x:c>
      <x:c r="Y257" s="133" t="str">
        <x:f>IF(D257="","",IF(COUNTIFS('KONTAKTE'!$A$7:$A$306,A257,'KONTAKTE'!$B$7:$B$306,D257)&lt;&gt;1,"",IFERROR(INDEX('KONTAKTE'!$F$7:$F$306,SUMIFS('KONTAKTE'!$AF$7:$AF$306,'KONTAKTE'!$A$7:$A$306,A257,'KONTAKTE'!$B$7:$B$306,D257)),"")))</x:f>
      </x:c>
    </x:row>
    <x:row r="258" ht="22.5" customHeight="1">
      <x:c r="A258" s="61" t="str">
        <x:v>Eigene Daten</x:v>
      </x:c>
      <x:c r="B258" s="61" t="str">
        <x:v>Ja</x:v>
      </x:c>
      <x:c r="C258" s="58"/>
      <x:c r="D258" s="58"/>
      <x:c r="E258" s="58"/>
      <x:c r="F258" s="125"/>
      <x:c r="G258" s="58"/>
      <x:c r="H258" s="58"/>
      <x:c r="I258" s="58"/>
      <x:c r="J258" s="129"/>
      <x:c r="K258" s="58"/>
      <x:c r="L258" s="58"/>
      <x:c r="M258" s="58"/>
      <x:c r="N258" s="58"/>
      <x:c r="O258" s="58"/>
      <x:c r="P258" s="58"/>
      <x:c r="Q258" s="58"/>
      <x:c r="R258" s="127" t="str">
        <x:f>IF(D258="","",IF(COUNTIFS('KONTAKTE'!$A$7:$A$306,A258,'KONTAKTE'!$B$7:$B$306,D258)&lt;&gt;1,"",IFERROR(INDEX('KONTAKTE'!$AD$7:$AD$306,SUMIFS('KONTAKTE'!$AF$7:$AF$306,'KONTAKTE'!$A$7:$A$306,A258,'KONTAKTE'!$B$7:$B$306,D258)),"")))</x:f>
      </x:c>
      <x:c r="S258" s="123" t="str">
        <x:f>IF(D258="","",IF(COUNTIFS('KONTAKTE'!$A$7:$A$306,A258,'KONTAKTE'!$B$7:$B$306,D258)&lt;&gt;1,"",IFERROR(INDEX('KONTAKTE'!$Z$7:$Z$306,SUMIFS('KONTAKTE'!$AF$7:$AF$306,'KONTAKTE'!$A$7:$A$306,A258,'KONTAKTE'!$B$7:$B$306,D258)),"")))</x:f>
      </x:c>
      <x:c r="T258" s="123" t="str">
        <x:f>IF(D258="","",IF(COUNTIFS('KONTAKTE'!$A$7:$A$306,A258,'KONTAKTE'!$B$7:$B$306,D258)&lt;&gt;1,"",IFERROR(INDEX('KONTAKTE'!$AA$7:$AA$306,SUMIFS('KONTAKTE'!$AF$7:$AF$306,'KONTAKTE'!$A$7:$A$306,A258,'KONTAKTE'!$B$7:$B$306,D258)),"")))</x:f>
      </x:c>
      <x:c r="U258" s="131" t="str">
        <x:f>IF(OR(D258="",F258="",Y258=""),"",IFERROR(INT(F258-Y258),""))</x:f>
      </x:c>
      <x:c r="V258" s="123" t="str">
        <x:f>IF(C258="","",IF(COUNTIFS('KONTAKTE'!$A$7:$A$306,A258,'KONTAKTE'!$B$7:$B$306,D258)=0,"Lead-ID fehlt",IF(COUNTIFS('KONTAKTE'!$A$7:$A$306,A258,'KONTAKTE'!$B$7:$B$306,D258)&gt;1,"Lead-ID doppelt",IF(AND(G258="customer_won",E258=""),"Deal-ID fehlt",IF(AND(B258="Ja",G258="qualified_lead",D258&lt;&gt;"",COUNTIFS($A$7:$A$406,A258,$B$7:$B$406,"Ja",$D$7:$D$406,D258,$G$7:$G$406,"qualified_lead")&gt;1),"Duplikat prüfen",IF(AND(B258="Ja",G258="customer_won",E258&lt;&gt;"",COUNTIFS($A$7:$A$406,A258,$B$7:$B$406,"Ja",$E$7:$E$406,E258,$G$7:$G$406,"customer_won")&gt;1),"Duplikat prüfen",IF(U258&lt;0,"Datum prüfen",IF(AND(OR(G258="customer_won",G258="revenue_recorded"),OR(J258="",K258="Nicht zutreffend")),"Wert prüfen",IF(AND(G258="customer_lost",COUNTIFS($A$7:$A$406,A258,$D$7:$D$406,D258,$G$7:$G$406,"qualified_lead",$F$7:$F$406,"&lt;="&amp;F258,$B$7:$B$406,"Ja")=0),"Qualifikation fehlt","Bereit")))))))))</x:f>
      </x:c>
      <x:c r="W258" s="123" t="n">
        <x:f>IF(AND(B258="Ja",G258="qualified_lead",D258&lt;&gt;""),IF(COUNTIFS($A$7:A258,A258,$B$7:B258,"Ja",$D$7:D258,D258,$G$7:G258,"qualified_lead")=1,1,0),0)</x:f>
        <x:v>0</x:v>
      </x:c>
      <x:c r="X258" s="123" t="n">
        <x:f>IF(AND(B258="Ja",G258="customer_won",E258&lt;&gt;""),IF(COUNTIFS($A$7:A258,A258,$B$7:B258,"Ja",$E$7:E258,E258,$G$7:G258,"customer_won")=1,1,0),0)</x:f>
        <x:v>0</x:v>
      </x:c>
      <x:c r="Y258" s="133" t="str">
        <x:f>IF(D258="","",IF(COUNTIFS('KONTAKTE'!$A$7:$A$306,A258,'KONTAKTE'!$B$7:$B$306,D258)&lt;&gt;1,"",IFERROR(INDEX('KONTAKTE'!$F$7:$F$306,SUMIFS('KONTAKTE'!$AF$7:$AF$306,'KONTAKTE'!$A$7:$A$306,A258,'KONTAKTE'!$B$7:$B$306,D258)),"")))</x:f>
      </x:c>
    </x:row>
    <x:row r="259" ht="22.5" customHeight="1">
      <x:c r="A259" s="61" t="str">
        <x:v>Eigene Daten</x:v>
      </x:c>
      <x:c r="B259" s="61" t="str">
        <x:v>Ja</x:v>
      </x:c>
      <x:c r="C259" s="58"/>
      <x:c r="D259" s="58"/>
      <x:c r="E259" s="58"/>
      <x:c r="F259" s="125"/>
      <x:c r="G259" s="58"/>
      <x:c r="H259" s="58"/>
      <x:c r="I259" s="58"/>
      <x:c r="J259" s="129"/>
      <x:c r="K259" s="58"/>
      <x:c r="L259" s="58"/>
      <x:c r="M259" s="58"/>
      <x:c r="N259" s="58"/>
      <x:c r="O259" s="58"/>
      <x:c r="P259" s="58"/>
      <x:c r="Q259" s="58"/>
      <x:c r="R259" s="127" t="str">
        <x:f>IF(D259="","",IF(COUNTIFS('KONTAKTE'!$A$7:$A$306,A259,'KONTAKTE'!$B$7:$B$306,D259)&lt;&gt;1,"",IFERROR(INDEX('KONTAKTE'!$AD$7:$AD$306,SUMIFS('KONTAKTE'!$AF$7:$AF$306,'KONTAKTE'!$A$7:$A$306,A259,'KONTAKTE'!$B$7:$B$306,D259)),"")))</x:f>
      </x:c>
      <x:c r="S259" s="123" t="str">
        <x:f>IF(D259="","",IF(COUNTIFS('KONTAKTE'!$A$7:$A$306,A259,'KONTAKTE'!$B$7:$B$306,D259)&lt;&gt;1,"",IFERROR(INDEX('KONTAKTE'!$Z$7:$Z$306,SUMIFS('KONTAKTE'!$AF$7:$AF$306,'KONTAKTE'!$A$7:$A$306,A259,'KONTAKTE'!$B$7:$B$306,D259)),"")))</x:f>
      </x:c>
      <x:c r="T259" s="123" t="str">
        <x:f>IF(D259="","",IF(COUNTIFS('KONTAKTE'!$A$7:$A$306,A259,'KONTAKTE'!$B$7:$B$306,D259)&lt;&gt;1,"",IFERROR(INDEX('KONTAKTE'!$AA$7:$AA$306,SUMIFS('KONTAKTE'!$AF$7:$AF$306,'KONTAKTE'!$A$7:$A$306,A259,'KONTAKTE'!$B$7:$B$306,D259)),"")))</x:f>
      </x:c>
      <x:c r="U259" s="131" t="str">
        <x:f>IF(OR(D259="",F259="",Y259=""),"",IFERROR(INT(F259-Y259),""))</x:f>
      </x:c>
      <x:c r="V259" s="123" t="str">
        <x:f>IF(C259="","",IF(COUNTIFS('KONTAKTE'!$A$7:$A$306,A259,'KONTAKTE'!$B$7:$B$306,D259)=0,"Lead-ID fehlt",IF(COUNTIFS('KONTAKTE'!$A$7:$A$306,A259,'KONTAKTE'!$B$7:$B$306,D259)&gt;1,"Lead-ID doppelt",IF(AND(G259="customer_won",E259=""),"Deal-ID fehlt",IF(AND(B259="Ja",G259="qualified_lead",D259&lt;&gt;"",COUNTIFS($A$7:$A$406,A259,$B$7:$B$406,"Ja",$D$7:$D$406,D259,$G$7:$G$406,"qualified_lead")&gt;1),"Duplikat prüfen",IF(AND(B259="Ja",G259="customer_won",E259&lt;&gt;"",COUNTIFS($A$7:$A$406,A259,$B$7:$B$406,"Ja",$E$7:$E$406,E259,$G$7:$G$406,"customer_won")&gt;1),"Duplikat prüfen",IF(U259&lt;0,"Datum prüfen",IF(AND(OR(G259="customer_won",G259="revenue_recorded"),OR(J259="",K259="Nicht zutreffend")),"Wert prüfen",IF(AND(G259="customer_lost",COUNTIFS($A$7:$A$406,A259,$D$7:$D$406,D259,$G$7:$G$406,"qualified_lead",$F$7:$F$406,"&lt;="&amp;F259,$B$7:$B$406,"Ja")=0),"Qualifikation fehlt","Bereit")))))))))</x:f>
      </x:c>
      <x:c r="W259" s="123" t="n">
        <x:f>IF(AND(B259="Ja",G259="qualified_lead",D259&lt;&gt;""),IF(COUNTIFS($A$7:A259,A259,$B$7:B259,"Ja",$D$7:D259,D259,$G$7:G259,"qualified_lead")=1,1,0),0)</x:f>
        <x:v>0</x:v>
      </x:c>
      <x:c r="X259" s="123" t="n">
        <x:f>IF(AND(B259="Ja",G259="customer_won",E259&lt;&gt;""),IF(COUNTIFS($A$7:A259,A259,$B$7:B259,"Ja",$E$7:E259,E259,$G$7:G259,"customer_won")=1,1,0),0)</x:f>
        <x:v>0</x:v>
      </x:c>
      <x:c r="Y259" s="133" t="str">
        <x:f>IF(D259="","",IF(COUNTIFS('KONTAKTE'!$A$7:$A$306,A259,'KONTAKTE'!$B$7:$B$306,D259)&lt;&gt;1,"",IFERROR(INDEX('KONTAKTE'!$F$7:$F$306,SUMIFS('KONTAKTE'!$AF$7:$AF$306,'KONTAKTE'!$A$7:$A$306,A259,'KONTAKTE'!$B$7:$B$306,D259)),"")))</x:f>
      </x:c>
    </x:row>
    <x:row r="260" ht="22.5" customHeight="1">
      <x:c r="A260" s="61" t="str">
        <x:v>Eigene Daten</x:v>
      </x:c>
      <x:c r="B260" s="61" t="str">
        <x:v>Ja</x:v>
      </x:c>
      <x:c r="C260" s="58"/>
      <x:c r="D260" s="58"/>
      <x:c r="E260" s="58"/>
      <x:c r="F260" s="125"/>
      <x:c r="G260" s="58"/>
      <x:c r="H260" s="58"/>
      <x:c r="I260" s="58"/>
      <x:c r="J260" s="129"/>
      <x:c r="K260" s="58"/>
      <x:c r="L260" s="58"/>
      <x:c r="M260" s="58"/>
      <x:c r="N260" s="58"/>
      <x:c r="O260" s="58"/>
      <x:c r="P260" s="58"/>
      <x:c r="Q260" s="58"/>
      <x:c r="R260" s="127" t="str">
        <x:f>IF(D260="","",IF(COUNTIFS('KONTAKTE'!$A$7:$A$306,A260,'KONTAKTE'!$B$7:$B$306,D260)&lt;&gt;1,"",IFERROR(INDEX('KONTAKTE'!$AD$7:$AD$306,SUMIFS('KONTAKTE'!$AF$7:$AF$306,'KONTAKTE'!$A$7:$A$306,A260,'KONTAKTE'!$B$7:$B$306,D260)),"")))</x:f>
      </x:c>
      <x:c r="S260" s="123" t="str">
        <x:f>IF(D260="","",IF(COUNTIFS('KONTAKTE'!$A$7:$A$306,A260,'KONTAKTE'!$B$7:$B$306,D260)&lt;&gt;1,"",IFERROR(INDEX('KONTAKTE'!$Z$7:$Z$306,SUMIFS('KONTAKTE'!$AF$7:$AF$306,'KONTAKTE'!$A$7:$A$306,A260,'KONTAKTE'!$B$7:$B$306,D260)),"")))</x:f>
      </x:c>
      <x:c r="T260" s="123" t="str">
        <x:f>IF(D260="","",IF(COUNTIFS('KONTAKTE'!$A$7:$A$306,A260,'KONTAKTE'!$B$7:$B$306,D260)&lt;&gt;1,"",IFERROR(INDEX('KONTAKTE'!$AA$7:$AA$306,SUMIFS('KONTAKTE'!$AF$7:$AF$306,'KONTAKTE'!$A$7:$A$306,A260,'KONTAKTE'!$B$7:$B$306,D260)),"")))</x:f>
      </x:c>
      <x:c r="U260" s="131" t="str">
        <x:f>IF(OR(D260="",F260="",Y260=""),"",IFERROR(INT(F260-Y260),""))</x:f>
      </x:c>
      <x:c r="V260" s="123" t="str">
        <x:f>IF(C260="","",IF(COUNTIFS('KONTAKTE'!$A$7:$A$306,A260,'KONTAKTE'!$B$7:$B$306,D260)=0,"Lead-ID fehlt",IF(COUNTIFS('KONTAKTE'!$A$7:$A$306,A260,'KONTAKTE'!$B$7:$B$306,D260)&gt;1,"Lead-ID doppelt",IF(AND(G260="customer_won",E260=""),"Deal-ID fehlt",IF(AND(B260="Ja",G260="qualified_lead",D260&lt;&gt;"",COUNTIFS($A$7:$A$406,A260,$B$7:$B$406,"Ja",$D$7:$D$406,D260,$G$7:$G$406,"qualified_lead")&gt;1),"Duplikat prüfen",IF(AND(B260="Ja",G260="customer_won",E260&lt;&gt;"",COUNTIFS($A$7:$A$406,A260,$B$7:$B$406,"Ja",$E$7:$E$406,E260,$G$7:$G$406,"customer_won")&gt;1),"Duplikat prüfen",IF(U260&lt;0,"Datum prüfen",IF(AND(OR(G260="customer_won",G260="revenue_recorded"),OR(J260="",K260="Nicht zutreffend")),"Wert prüfen",IF(AND(G260="customer_lost",COUNTIFS($A$7:$A$406,A260,$D$7:$D$406,D260,$G$7:$G$406,"qualified_lead",$F$7:$F$406,"&lt;="&amp;F260,$B$7:$B$406,"Ja")=0),"Qualifikation fehlt","Bereit")))))))))</x:f>
      </x:c>
      <x:c r="W260" s="123" t="n">
        <x:f>IF(AND(B260="Ja",G260="qualified_lead",D260&lt;&gt;""),IF(COUNTIFS($A$7:A260,A260,$B$7:B260,"Ja",$D$7:D260,D260,$G$7:G260,"qualified_lead")=1,1,0),0)</x:f>
        <x:v>0</x:v>
      </x:c>
      <x:c r="X260" s="123" t="n">
        <x:f>IF(AND(B260="Ja",G260="customer_won",E260&lt;&gt;""),IF(COUNTIFS($A$7:A260,A260,$B$7:B260,"Ja",$E$7:E260,E260,$G$7:G260,"customer_won")=1,1,0),0)</x:f>
        <x:v>0</x:v>
      </x:c>
      <x:c r="Y260" s="133" t="str">
        <x:f>IF(D260="","",IF(COUNTIFS('KONTAKTE'!$A$7:$A$306,A260,'KONTAKTE'!$B$7:$B$306,D260)&lt;&gt;1,"",IFERROR(INDEX('KONTAKTE'!$F$7:$F$306,SUMIFS('KONTAKTE'!$AF$7:$AF$306,'KONTAKTE'!$A$7:$A$306,A260,'KONTAKTE'!$B$7:$B$306,D260)),"")))</x:f>
      </x:c>
    </x:row>
    <x:row r="261" ht="22.5" customHeight="1">
      <x:c r="A261" s="61" t="str">
        <x:v>Eigene Daten</x:v>
      </x:c>
      <x:c r="B261" s="61" t="str">
        <x:v>Ja</x:v>
      </x:c>
      <x:c r="C261" s="58"/>
      <x:c r="D261" s="58"/>
      <x:c r="E261" s="58"/>
      <x:c r="F261" s="125"/>
      <x:c r="G261" s="58"/>
      <x:c r="H261" s="58"/>
      <x:c r="I261" s="58"/>
      <x:c r="J261" s="129"/>
      <x:c r="K261" s="58"/>
      <x:c r="L261" s="58"/>
      <x:c r="M261" s="58"/>
      <x:c r="N261" s="58"/>
      <x:c r="O261" s="58"/>
      <x:c r="P261" s="58"/>
      <x:c r="Q261" s="58"/>
      <x:c r="R261" s="127" t="str">
        <x:f>IF(D261="","",IF(COUNTIFS('KONTAKTE'!$A$7:$A$306,A261,'KONTAKTE'!$B$7:$B$306,D261)&lt;&gt;1,"",IFERROR(INDEX('KONTAKTE'!$AD$7:$AD$306,SUMIFS('KONTAKTE'!$AF$7:$AF$306,'KONTAKTE'!$A$7:$A$306,A261,'KONTAKTE'!$B$7:$B$306,D261)),"")))</x:f>
      </x:c>
      <x:c r="S261" s="123" t="str">
        <x:f>IF(D261="","",IF(COUNTIFS('KONTAKTE'!$A$7:$A$306,A261,'KONTAKTE'!$B$7:$B$306,D261)&lt;&gt;1,"",IFERROR(INDEX('KONTAKTE'!$Z$7:$Z$306,SUMIFS('KONTAKTE'!$AF$7:$AF$306,'KONTAKTE'!$A$7:$A$306,A261,'KONTAKTE'!$B$7:$B$306,D261)),"")))</x:f>
      </x:c>
      <x:c r="T261" s="123" t="str">
        <x:f>IF(D261="","",IF(COUNTIFS('KONTAKTE'!$A$7:$A$306,A261,'KONTAKTE'!$B$7:$B$306,D261)&lt;&gt;1,"",IFERROR(INDEX('KONTAKTE'!$AA$7:$AA$306,SUMIFS('KONTAKTE'!$AF$7:$AF$306,'KONTAKTE'!$A$7:$A$306,A261,'KONTAKTE'!$B$7:$B$306,D261)),"")))</x:f>
      </x:c>
      <x:c r="U261" s="131" t="str">
        <x:f>IF(OR(D261="",F261="",Y261=""),"",IFERROR(INT(F261-Y261),""))</x:f>
      </x:c>
      <x:c r="V261" s="123" t="str">
        <x:f>IF(C261="","",IF(COUNTIFS('KONTAKTE'!$A$7:$A$306,A261,'KONTAKTE'!$B$7:$B$306,D261)=0,"Lead-ID fehlt",IF(COUNTIFS('KONTAKTE'!$A$7:$A$306,A261,'KONTAKTE'!$B$7:$B$306,D261)&gt;1,"Lead-ID doppelt",IF(AND(G261="customer_won",E261=""),"Deal-ID fehlt",IF(AND(B261="Ja",G261="qualified_lead",D261&lt;&gt;"",COUNTIFS($A$7:$A$406,A261,$B$7:$B$406,"Ja",$D$7:$D$406,D261,$G$7:$G$406,"qualified_lead")&gt;1),"Duplikat prüfen",IF(AND(B261="Ja",G261="customer_won",E261&lt;&gt;"",COUNTIFS($A$7:$A$406,A261,$B$7:$B$406,"Ja",$E$7:$E$406,E261,$G$7:$G$406,"customer_won")&gt;1),"Duplikat prüfen",IF(U261&lt;0,"Datum prüfen",IF(AND(OR(G261="customer_won",G261="revenue_recorded"),OR(J261="",K261="Nicht zutreffend")),"Wert prüfen",IF(AND(G261="customer_lost",COUNTIFS($A$7:$A$406,A261,$D$7:$D$406,D261,$G$7:$G$406,"qualified_lead",$F$7:$F$406,"&lt;="&amp;F261,$B$7:$B$406,"Ja")=0),"Qualifikation fehlt","Bereit")))))))))</x:f>
      </x:c>
      <x:c r="W261" s="123" t="n">
        <x:f>IF(AND(B261="Ja",G261="qualified_lead",D261&lt;&gt;""),IF(COUNTIFS($A$7:A261,A261,$B$7:B261,"Ja",$D$7:D261,D261,$G$7:G261,"qualified_lead")=1,1,0),0)</x:f>
        <x:v>0</x:v>
      </x:c>
      <x:c r="X261" s="123" t="n">
        <x:f>IF(AND(B261="Ja",G261="customer_won",E261&lt;&gt;""),IF(COUNTIFS($A$7:A261,A261,$B$7:B261,"Ja",$E$7:E261,E261,$G$7:G261,"customer_won")=1,1,0),0)</x:f>
        <x:v>0</x:v>
      </x:c>
      <x:c r="Y261" s="133" t="str">
        <x:f>IF(D261="","",IF(COUNTIFS('KONTAKTE'!$A$7:$A$306,A261,'KONTAKTE'!$B$7:$B$306,D261)&lt;&gt;1,"",IFERROR(INDEX('KONTAKTE'!$F$7:$F$306,SUMIFS('KONTAKTE'!$AF$7:$AF$306,'KONTAKTE'!$A$7:$A$306,A261,'KONTAKTE'!$B$7:$B$306,D261)),"")))</x:f>
      </x:c>
    </x:row>
    <x:row r="262" ht="22.5" customHeight="1">
      <x:c r="A262" s="61" t="str">
        <x:v>Eigene Daten</x:v>
      </x:c>
      <x:c r="B262" s="61" t="str">
        <x:v>Ja</x:v>
      </x:c>
      <x:c r="C262" s="58"/>
      <x:c r="D262" s="58"/>
      <x:c r="E262" s="58"/>
      <x:c r="F262" s="125"/>
      <x:c r="G262" s="58"/>
      <x:c r="H262" s="58"/>
      <x:c r="I262" s="58"/>
      <x:c r="J262" s="129"/>
      <x:c r="K262" s="58"/>
      <x:c r="L262" s="58"/>
      <x:c r="M262" s="58"/>
      <x:c r="N262" s="58"/>
      <x:c r="O262" s="58"/>
      <x:c r="P262" s="58"/>
      <x:c r="Q262" s="58"/>
      <x:c r="R262" s="127" t="str">
        <x:f>IF(D262="","",IF(COUNTIFS('KONTAKTE'!$A$7:$A$306,A262,'KONTAKTE'!$B$7:$B$306,D262)&lt;&gt;1,"",IFERROR(INDEX('KONTAKTE'!$AD$7:$AD$306,SUMIFS('KONTAKTE'!$AF$7:$AF$306,'KONTAKTE'!$A$7:$A$306,A262,'KONTAKTE'!$B$7:$B$306,D262)),"")))</x:f>
      </x:c>
      <x:c r="S262" s="123" t="str">
        <x:f>IF(D262="","",IF(COUNTIFS('KONTAKTE'!$A$7:$A$306,A262,'KONTAKTE'!$B$7:$B$306,D262)&lt;&gt;1,"",IFERROR(INDEX('KONTAKTE'!$Z$7:$Z$306,SUMIFS('KONTAKTE'!$AF$7:$AF$306,'KONTAKTE'!$A$7:$A$306,A262,'KONTAKTE'!$B$7:$B$306,D262)),"")))</x:f>
      </x:c>
      <x:c r="T262" s="123" t="str">
        <x:f>IF(D262="","",IF(COUNTIFS('KONTAKTE'!$A$7:$A$306,A262,'KONTAKTE'!$B$7:$B$306,D262)&lt;&gt;1,"",IFERROR(INDEX('KONTAKTE'!$AA$7:$AA$306,SUMIFS('KONTAKTE'!$AF$7:$AF$306,'KONTAKTE'!$A$7:$A$306,A262,'KONTAKTE'!$B$7:$B$306,D262)),"")))</x:f>
      </x:c>
      <x:c r="U262" s="131" t="str">
        <x:f>IF(OR(D262="",F262="",Y262=""),"",IFERROR(INT(F262-Y262),""))</x:f>
      </x:c>
      <x:c r="V262" s="123" t="str">
        <x:f>IF(C262="","",IF(COUNTIFS('KONTAKTE'!$A$7:$A$306,A262,'KONTAKTE'!$B$7:$B$306,D262)=0,"Lead-ID fehlt",IF(COUNTIFS('KONTAKTE'!$A$7:$A$306,A262,'KONTAKTE'!$B$7:$B$306,D262)&gt;1,"Lead-ID doppelt",IF(AND(G262="customer_won",E262=""),"Deal-ID fehlt",IF(AND(B262="Ja",G262="qualified_lead",D262&lt;&gt;"",COUNTIFS($A$7:$A$406,A262,$B$7:$B$406,"Ja",$D$7:$D$406,D262,$G$7:$G$406,"qualified_lead")&gt;1),"Duplikat prüfen",IF(AND(B262="Ja",G262="customer_won",E262&lt;&gt;"",COUNTIFS($A$7:$A$406,A262,$B$7:$B$406,"Ja",$E$7:$E$406,E262,$G$7:$G$406,"customer_won")&gt;1),"Duplikat prüfen",IF(U262&lt;0,"Datum prüfen",IF(AND(OR(G262="customer_won",G262="revenue_recorded"),OR(J262="",K262="Nicht zutreffend")),"Wert prüfen",IF(AND(G262="customer_lost",COUNTIFS($A$7:$A$406,A262,$D$7:$D$406,D262,$G$7:$G$406,"qualified_lead",$F$7:$F$406,"&lt;="&amp;F262,$B$7:$B$406,"Ja")=0),"Qualifikation fehlt","Bereit")))))))))</x:f>
      </x:c>
      <x:c r="W262" s="123" t="n">
        <x:f>IF(AND(B262="Ja",G262="qualified_lead",D262&lt;&gt;""),IF(COUNTIFS($A$7:A262,A262,$B$7:B262,"Ja",$D$7:D262,D262,$G$7:G262,"qualified_lead")=1,1,0),0)</x:f>
        <x:v>0</x:v>
      </x:c>
      <x:c r="X262" s="123" t="n">
        <x:f>IF(AND(B262="Ja",G262="customer_won",E262&lt;&gt;""),IF(COUNTIFS($A$7:A262,A262,$B$7:B262,"Ja",$E$7:E262,E262,$G$7:G262,"customer_won")=1,1,0),0)</x:f>
        <x:v>0</x:v>
      </x:c>
      <x:c r="Y262" s="133" t="str">
        <x:f>IF(D262="","",IF(COUNTIFS('KONTAKTE'!$A$7:$A$306,A262,'KONTAKTE'!$B$7:$B$306,D262)&lt;&gt;1,"",IFERROR(INDEX('KONTAKTE'!$F$7:$F$306,SUMIFS('KONTAKTE'!$AF$7:$AF$306,'KONTAKTE'!$A$7:$A$306,A262,'KONTAKTE'!$B$7:$B$306,D262)),"")))</x:f>
      </x:c>
    </x:row>
    <x:row r="263" ht="22.5" customHeight="1">
      <x:c r="A263" s="61" t="str">
        <x:v>Eigene Daten</x:v>
      </x:c>
      <x:c r="B263" s="61" t="str">
        <x:v>Ja</x:v>
      </x:c>
      <x:c r="C263" s="58"/>
      <x:c r="D263" s="58"/>
      <x:c r="E263" s="58"/>
      <x:c r="F263" s="125"/>
      <x:c r="G263" s="58"/>
      <x:c r="H263" s="58"/>
      <x:c r="I263" s="58"/>
      <x:c r="J263" s="129"/>
      <x:c r="K263" s="58"/>
      <x:c r="L263" s="58"/>
      <x:c r="M263" s="58"/>
      <x:c r="N263" s="58"/>
      <x:c r="O263" s="58"/>
      <x:c r="P263" s="58"/>
      <x:c r="Q263" s="58"/>
      <x:c r="R263" s="127" t="str">
        <x:f>IF(D263="","",IF(COUNTIFS('KONTAKTE'!$A$7:$A$306,A263,'KONTAKTE'!$B$7:$B$306,D263)&lt;&gt;1,"",IFERROR(INDEX('KONTAKTE'!$AD$7:$AD$306,SUMIFS('KONTAKTE'!$AF$7:$AF$306,'KONTAKTE'!$A$7:$A$306,A263,'KONTAKTE'!$B$7:$B$306,D263)),"")))</x:f>
      </x:c>
      <x:c r="S263" s="123" t="str">
        <x:f>IF(D263="","",IF(COUNTIFS('KONTAKTE'!$A$7:$A$306,A263,'KONTAKTE'!$B$7:$B$306,D263)&lt;&gt;1,"",IFERROR(INDEX('KONTAKTE'!$Z$7:$Z$306,SUMIFS('KONTAKTE'!$AF$7:$AF$306,'KONTAKTE'!$A$7:$A$306,A263,'KONTAKTE'!$B$7:$B$306,D263)),"")))</x:f>
      </x:c>
      <x:c r="T263" s="123" t="str">
        <x:f>IF(D263="","",IF(COUNTIFS('KONTAKTE'!$A$7:$A$306,A263,'KONTAKTE'!$B$7:$B$306,D263)&lt;&gt;1,"",IFERROR(INDEX('KONTAKTE'!$AA$7:$AA$306,SUMIFS('KONTAKTE'!$AF$7:$AF$306,'KONTAKTE'!$A$7:$A$306,A263,'KONTAKTE'!$B$7:$B$306,D263)),"")))</x:f>
      </x:c>
      <x:c r="U263" s="131" t="str">
        <x:f>IF(OR(D263="",F263="",Y263=""),"",IFERROR(INT(F263-Y263),""))</x:f>
      </x:c>
      <x:c r="V263" s="123" t="str">
        <x:f>IF(C263="","",IF(COUNTIFS('KONTAKTE'!$A$7:$A$306,A263,'KONTAKTE'!$B$7:$B$306,D263)=0,"Lead-ID fehlt",IF(COUNTIFS('KONTAKTE'!$A$7:$A$306,A263,'KONTAKTE'!$B$7:$B$306,D263)&gt;1,"Lead-ID doppelt",IF(AND(G263="customer_won",E263=""),"Deal-ID fehlt",IF(AND(B263="Ja",G263="qualified_lead",D263&lt;&gt;"",COUNTIFS($A$7:$A$406,A263,$B$7:$B$406,"Ja",$D$7:$D$406,D263,$G$7:$G$406,"qualified_lead")&gt;1),"Duplikat prüfen",IF(AND(B263="Ja",G263="customer_won",E263&lt;&gt;"",COUNTIFS($A$7:$A$406,A263,$B$7:$B$406,"Ja",$E$7:$E$406,E263,$G$7:$G$406,"customer_won")&gt;1),"Duplikat prüfen",IF(U263&lt;0,"Datum prüfen",IF(AND(OR(G263="customer_won",G263="revenue_recorded"),OR(J263="",K263="Nicht zutreffend")),"Wert prüfen",IF(AND(G263="customer_lost",COUNTIFS($A$7:$A$406,A263,$D$7:$D$406,D263,$G$7:$G$406,"qualified_lead",$F$7:$F$406,"&lt;="&amp;F263,$B$7:$B$406,"Ja")=0),"Qualifikation fehlt","Bereit")))))))))</x:f>
      </x:c>
      <x:c r="W263" s="123" t="n">
        <x:f>IF(AND(B263="Ja",G263="qualified_lead",D263&lt;&gt;""),IF(COUNTIFS($A$7:A263,A263,$B$7:B263,"Ja",$D$7:D263,D263,$G$7:G263,"qualified_lead")=1,1,0),0)</x:f>
        <x:v>0</x:v>
      </x:c>
      <x:c r="X263" s="123" t="n">
        <x:f>IF(AND(B263="Ja",G263="customer_won",E263&lt;&gt;""),IF(COUNTIFS($A$7:A263,A263,$B$7:B263,"Ja",$E$7:E263,E263,$G$7:G263,"customer_won")=1,1,0),0)</x:f>
        <x:v>0</x:v>
      </x:c>
      <x:c r="Y263" s="133" t="str">
        <x:f>IF(D263="","",IF(COUNTIFS('KONTAKTE'!$A$7:$A$306,A263,'KONTAKTE'!$B$7:$B$306,D263)&lt;&gt;1,"",IFERROR(INDEX('KONTAKTE'!$F$7:$F$306,SUMIFS('KONTAKTE'!$AF$7:$AF$306,'KONTAKTE'!$A$7:$A$306,A263,'KONTAKTE'!$B$7:$B$306,D263)),"")))</x:f>
      </x:c>
    </x:row>
    <x:row r="264" ht="22.5" customHeight="1">
      <x:c r="A264" s="61" t="str">
        <x:v>Eigene Daten</x:v>
      </x:c>
      <x:c r="B264" s="61" t="str">
        <x:v>Ja</x:v>
      </x:c>
      <x:c r="C264" s="58"/>
      <x:c r="D264" s="58"/>
      <x:c r="E264" s="58"/>
      <x:c r="F264" s="125"/>
      <x:c r="G264" s="58"/>
      <x:c r="H264" s="58"/>
      <x:c r="I264" s="58"/>
      <x:c r="J264" s="129"/>
      <x:c r="K264" s="58"/>
      <x:c r="L264" s="58"/>
      <x:c r="M264" s="58"/>
      <x:c r="N264" s="58"/>
      <x:c r="O264" s="58"/>
      <x:c r="P264" s="58"/>
      <x:c r="Q264" s="58"/>
      <x:c r="R264" s="127" t="str">
        <x:f>IF(D264="","",IF(COUNTIFS('KONTAKTE'!$A$7:$A$306,A264,'KONTAKTE'!$B$7:$B$306,D264)&lt;&gt;1,"",IFERROR(INDEX('KONTAKTE'!$AD$7:$AD$306,SUMIFS('KONTAKTE'!$AF$7:$AF$306,'KONTAKTE'!$A$7:$A$306,A264,'KONTAKTE'!$B$7:$B$306,D264)),"")))</x:f>
      </x:c>
      <x:c r="S264" s="123" t="str">
        <x:f>IF(D264="","",IF(COUNTIFS('KONTAKTE'!$A$7:$A$306,A264,'KONTAKTE'!$B$7:$B$306,D264)&lt;&gt;1,"",IFERROR(INDEX('KONTAKTE'!$Z$7:$Z$306,SUMIFS('KONTAKTE'!$AF$7:$AF$306,'KONTAKTE'!$A$7:$A$306,A264,'KONTAKTE'!$B$7:$B$306,D264)),"")))</x:f>
      </x:c>
      <x:c r="T264" s="123" t="str">
        <x:f>IF(D264="","",IF(COUNTIFS('KONTAKTE'!$A$7:$A$306,A264,'KONTAKTE'!$B$7:$B$306,D264)&lt;&gt;1,"",IFERROR(INDEX('KONTAKTE'!$AA$7:$AA$306,SUMIFS('KONTAKTE'!$AF$7:$AF$306,'KONTAKTE'!$A$7:$A$306,A264,'KONTAKTE'!$B$7:$B$306,D264)),"")))</x:f>
      </x:c>
      <x:c r="U264" s="131" t="str">
        <x:f>IF(OR(D264="",F264="",Y264=""),"",IFERROR(INT(F264-Y264),""))</x:f>
      </x:c>
      <x:c r="V264" s="123" t="str">
        <x:f>IF(C264="","",IF(COUNTIFS('KONTAKTE'!$A$7:$A$306,A264,'KONTAKTE'!$B$7:$B$306,D264)=0,"Lead-ID fehlt",IF(COUNTIFS('KONTAKTE'!$A$7:$A$306,A264,'KONTAKTE'!$B$7:$B$306,D264)&gt;1,"Lead-ID doppelt",IF(AND(G264="customer_won",E264=""),"Deal-ID fehlt",IF(AND(B264="Ja",G264="qualified_lead",D264&lt;&gt;"",COUNTIFS($A$7:$A$406,A264,$B$7:$B$406,"Ja",$D$7:$D$406,D264,$G$7:$G$406,"qualified_lead")&gt;1),"Duplikat prüfen",IF(AND(B264="Ja",G264="customer_won",E264&lt;&gt;"",COUNTIFS($A$7:$A$406,A264,$B$7:$B$406,"Ja",$E$7:$E$406,E264,$G$7:$G$406,"customer_won")&gt;1),"Duplikat prüfen",IF(U264&lt;0,"Datum prüfen",IF(AND(OR(G264="customer_won",G264="revenue_recorded"),OR(J264="",K264="Nicht zutreffend")),"Wert prüfen",IF(AND(G264="customer_lost",COUNTIFS($A$7:$A$406,A264,$D$7:$D$406,D264,$G$7:$G$406,"qualified_lead",$F$7:$F$406,"&lt;="&amp;F264,$B$7:$B$406,"Ja")=0),"Qualifikation fehlt","Bereit")))))))))</x:f>
      </x:c>
      <x:c r="W264" s="123" t="n">
        <x:f>IF(AND(B264="Ja",G264="qualified_lead",D264&lt;&gt;""),IF(COUNTIFS($A$7:A264,A264,$B$7:B264,"Ja",$D$7:D264,D264,$G$7:G264,"qualified_lead")=1,1,0),0)</x:f>
        <x:v>0</x:v>
      </x:c>
      <x:c r="X264" s="123" t="n">
        <x:f>IF(AND(B264="Ja",G264="customer_won",E264&lt;&gt;""),IF(COUNTIFS($A$7:A264,A264,$B$7:B264,"Ja",$E$7:E264,E264,$G$7:G264,"customer_won")=1,1,0),0)</x:f>
        <x:v>0</x:v>
      </x:c>
      <x:c r="Y264" s="133" t="str">
        <x:f>IF(D264="","",IF(COUNTIFS('KONTAKTE'!$A$7:$A$306,A264,'KONTAKTE'!$B$7:$B$306,D264)&lt;&gt;1,"",IFERROR(INDEX('KONTAKTE'!$F$7:$F$306,SUMIFS('KONTAKTE'!$AF$7:$AF$306,'KONTAKTE'!$A$7:$A$306,A264,'KONTAKTE'!$B$7:$B$306,D264)),"")))</x:f>
      </x:c>
    </x:row>
    <x:row r="265" ht="22.5" customHeight="1">
      <x:c r="A265" s="61" t="str">
        <x:v>Eigene Daten</x:v>
      </x:c>
      <x:c r="B265" s="61" t="str">
        <x:v>Ja</x:v>
      </x:c>
      <x:c r="C265" s="58"/>
      <x:c r="D265" s="58"/>
      <x:c r="E265" s="58"/>
      <x:c r="F265" s="125"/>
      <x:c r="G265" s="58"/>
      <x:c r="H265" s="58"/>
      <x:c r="I265" s="58"/>
      <x:c r="J265" s="129"/>
      <x:c r="K265" s="58"/>
      <x:c r="L265" s="58"/>
      <x:c r="M265" s="58"/>
      <x:c r="N265" s="58"/>
      <x:c r="O265" s="58"/>
      <x:c r="P265" s="58"/>
      <x:c r="Q265" s="58"/>
      <x:c r="R265" s="127" t="str">
        <x:f>IF(D265="","",IF(COUNTIFS('KONTAKTE'!$A$7:$A$306,A265,'KONTAKTE'!$B$7:$B$306,D265)&lt;&gt;1,"",IFERROR(INDEX('KONTAKTE'!$AD$7:$AD$306,SUMIFS('KONTAKTE'!$AF$7:$AF$306,'KONTAKTE'!$A$7:$A$306,A265,'KONTAKTE'!$B$7:$B$306,D265)),"")))</x:f>
      </x:c>
      <x:c r="S265" s="123" t="str">
        <x:f>IF(D265="","",IF(COUNTIFS('KONTAKTE'!$A$7:$A$306,A265,'KONTAKTE'!$B$7:$B$306,D265)&lt;&gt;1,"",IFERROR(INDEX('KONTAKTE'!$Z$7:$Z$306,SUMIFS('KONTAKTE'!$AF$7:$AF$306,'KONTAKTE'!$A$7:$A$306,A265,'KONTAKTE'!$B$7:$B$306,D265)),"")))</x:f>
      </x:c>
      <x:c r="T265" s="123" t="str">
        <x:f>IF(D265="","",IF(COUNTIFS('KONTAKTE'!$A$7:$A$306,A265,'KONTAKTE'!$B$7:$B$306,D265)&lt;&gt;1,"",IFERROR(INDEX('KONTAKTE'!$AA$7:$AA$306,SUMIFS('KONTAKTE'!$AF$7:$AF$306,'KONTAKTE'!$A$7:$A$306,A265,'KONTAKTE'!$B$7:$B$306,D265)),"")))</x:f>
      </x:c>
      <x:c r="U265" s="131" t="str">
        <x:f>IF(OR(D265="",F265="",Y265=""),"",IFERROR(INT(F265-Y265),""))</x:f>
      </x:c>
      <x:c r="V265" s="123" t="str">
        <x:f>IF(C265="","",IF(COUNTIFS('KONTAKTE'!$A$7:$A$306,A265,'KONTAKTE'!$B$7:$B$306,D265)=0,"Lead-ID fehlt",IF(COUNTIFS('KONTAKTE'!$A$7:$A$306,A265,'KONTAKTE'!$B$7:$B$306,D265)&gt;1,"Lead-ID doppelt",IF(AND(G265="customer_won",E265=""),"Deal-ID fehlt",IF(AND(B265="Ja",G265="qualified_lead",D265&lt;&gt;"",COUNTIFS($A$7:$A$406,A265,$B$7:$B$406,"Ja",$D$7:$D$406,D265,$G$7:$G$406,"qualified_lead")&gt;1),"Duplikat prüfen",IF(AND(B265="Ja",G265="customer_won",E265&lt;&gt;"",COUNTIFS($A$7:$A$406,A265,$B$7:$B$406,"Ja",$E$7:$E$406,E265,$G$7:$G$406,"customer_won")&gt;1),"Duplikat prüfen",IF(U265&lt;0,"Datum prüfen",IF(AND(OR(G265="customer_won",G265="revenue_recorded"),OR(J265="",K265="Nicht zutreffend")),"Wert prüfen",IF(AND(G265="customer_lost",COUNTIFS($A$7:$A$406,A265,$D$7:$D$406,D265,$G$7:$G$406,"qualified_lead",$F$7:$F$406,"&lt;="&amp;F265,$B$7:$B$406,"Ja")=0),"Qualifikation fehlt","Bereit")))))))))</x:f>
      </x:c>
      <x:c r="W265" s="123" t="n">
        <x:f>IF(AND(B265="Ja",G265="qualified_lead",D265&lt;&gt;""),IF(COUNTIFS($A$7:A265,A265,$B$7:B265,"Ja",$D$7:D265,D265,$G$7:G265,"qualified_lead")=1,1,0),0)</x:f>
        <x:v>0</x:v>
      </x:c>
      <x:c r="X265" s="123" t="n">
        <x:f>IF(AND(B265="Ja",G265="customer_won",E265&lt;&gt;""),IF(COUNTIFS($A$7:A265,A265,$B$7:B265,"Ja",$E$7:E265,E265,$G$7:G265,"customer_won")=1,1,0),0)</x:f>
        <x:v>0</x:v>
      </x:c>
      <x:c r="Y265" s="133" t="str">
        <x:f>IF(D265="","",IF(COUNTIFS('KONTAKTE'!$A$7:$A$306,A265,'KONTAKTE'!$B$7:$B$306,D265)&lt;&gt;1,"",IFERROR(INDEX('KONTAKTE'!$F$7:$F$306,SUMIFS('KONTAKTE'!$AF$7:$AF$306,'KONTAKTE'!$A$7:$A$306,A265,'KONTAKTE'!$B$7:$B$306,D265)),"")))</x:f>
      </x:c>
    </x:row>
    <x:row r="266" ht="22.5" customHeight="1">
      <x:c r="A266" s="61" t="str">
        <x:v>Eigene Daten</x:v>
      </x:c>
      <x:c r="B266" s="61" t="str">
        <x:v>Ja</x:v>
      </x:c>
      <x:c r="C266" s="58"/>
      <x:c r="D266" s="58"/>
      <x:c r="E266" s="58"/>
      <x:c r="F266" s="125"/>
      <x:c r="G266" s="58"/>
      <x:c r="H266" s="58"/>
      <x:c r="I266" s="58"/>
      <x:c r="J266" s="129"/>
      <x:c r="K266" s="58"/>
      <x:c r="L266" s="58"/>
      <x:c r="M266" s="58"/>
      <x:c r="N266" s="58"/>
      <x:c r="O266" s="58"/>
      <x:c r="P266" s="58"/>
      <x:c r="Q266" s="58"/>
      <x:c r="R266" s="127" t="str">
        <x:f>IF(D266="","",IF(COUNTIFS('KONTAKTE'!$A$7:$A$306,A266,'KONTAKTE'!$B$7:$B$306,D266)&lt;&gt;1,"",IFERROR(INDEX('KONTAKTE'!$AD$7:$AD$306,SUMIFS('KONTAKTE'!$AF$7:$AF$306,'KONTAKTE'!$A$7:$A$306,A266,'KONTAKTE'!$B$7:$B$306,D266)),"")))</x:f>
      </x:c>
      <x:c r="S266" s="123" t="str">
        <x:f>IF(D266="","",IF(COUNTIFS('KONTAKTE'!$A$7:$A$306,A266,'KONTAKTE'!$B$7:$B$306,D266)&lt;&gt;1,"",IFERROR(INDEX('KONTAKTE'!$Z$7:$Z$306,SUMIFS('KONTAKTE'!$AF$7:$AF$306,'KONTAKTE'!$A$7:$A$306,A266,'KONTAKTE'!$B$7:$B$306,D266)),"")))</x:f>
      </x:c>
      <x:c r="T266" s="123" t="str">
        <x:f>IF(D266="","",IF(COUNTIFS('KONTAKTE'!$A$7:$A$306,A266,'KONTAKTE'!$B$7:$B$306,D266)&lt;&gt;1,"",IFERROR(INDEX('KONTAKTE'!$AA$7:$AA$306,SUMIFS('KONTAKTE'!$AF$7:$AF$306,'KONTAKTE'!$A$7:$A$306,A266,'KONTAKTE'!$B$7:$B$306,D266)),"")))</x:f>
      </x:c>
      <x:c r="U266" s="131" t="str">
        <x:f>IF(OR(D266="",F266="",Y266=""),"",IFERROR(INT(F266-Y266),""))</x:f>
      </x:c>
      <x:c r="V266" s="123" t="str">
        <x:f>IF(C266="","",IF(COUNTIFS('KONTAKTE'!$A$7:$A$306,A266,'KONTAKTE'!$B$7:$B$306,D266)=0,"Lead-ID fehlt",IF(COUNTIFS('KONTAKTE'!$A$7:$A$306,A266,'KONTAKTE'!$B$7:$B$306,D266)&gt;1,"Lead-ID doppelt",IF(AND(G266="customer_won",E266=""),"Deal-ID fehlt",IF(AND(B266="Ja",G266="qualified_lead",D266&lt;&gt;"",COUNTIFS($A$7:$A$406,A266,$B$7:$B$406,"Ja",$D$7:$D$406,D266,$G$7:$G$406,"qualified_lead")&gt;1),"Duplikat prüfen",IF(AND(B266="Ja",G266="customer_won",E266&lt;&gt;"",COUNTIFS($A$7:$A$406,A266,$B$7:$B$406,"Ja",$E$7:$E$406,E266,$G$7:$G$406,"customer_won")&gt;1),"Duplikat prüfen",IF(U266&lt;0,"Datum prüfen",IF(AND(OR(G266="customer_won",G266="revenue_recorded"),OR(J266="",K266="Nicht zutreffend")),"Wert prüfen",IF(AND(G266="customer_lost",COUNTIFS($A$7:$A$406,A266,$D$7:$D$406,D266,$G$7:$G$406,"qualified_lead",$F$7:$F$406,"&lt;="&amp;F266,$B$7:$B$406,"Ja")=0),"Qualifikation fehlt","Bereit")))))))))</x:f>
      </x:c>
      <x:c r="W266" s="123" t="n">
        <x:f>IF(AND(B266="Ja",G266="qualified_lead",D266&lt;&gt;""),IF(COUNTIFS($A$7:A266,A266,$B$7:B266,"Ja",$D$7:D266,D266,$G$7:G266,"qualified_lead")=1,1,0),0)</x:f>
        <x:v>0</x:v>
      </x:c>
      <x:c r="X266" s="123" t="n">
        <x:f>IF(AND(B266="Ja",G266="customer_won",E266&lt;&gt;""),IF(COUNTIFS($A$7:A266,A266,$B$7:B266,"Ja",$E$7:E266,E266,$G$7:G266,"customer_won")=1,1,0),0)</x:f>
        <x:v>0</x:v>
      </x:c>
      <x:c r="Y266" s="133" t="str">
        <x:f>IF(D266="","",IF(COUNTIFS('KONTAKTE'!$A$7:$A$306,A266,'KONTAKTE'!$B$7:$B$306,D266)&lt;&gt;1,"",IFERROR(INDEX('KONTAKTE'!$F$7:$F$306,SUMIFS('KONTAKTE'!$AF$7:$AF$306,'KONTAKTE'!$A$7:$A$306,A266,'KONTAKTE'!$B$7:$B$306,D266)),"")))</x:f>
      </x:c>
    </x:row>
    <x:row r="267" ht="22.5" customHeight="1">
      <x:c r="A267" s="61" t="str">
        <x:v>Eigene Daten</x:v>
      </x:c>
      <x:c r="B267" s="61" t="str">
        <x:v>Ja</x:v>
      </x:c>
      <x:c r="C267" s="58"/>
      <x:c r="D267" s="58"/>
      <x:c r="E267" s="58"/>
      <x:c r="F267" s="125"/>
      <x:c r="G267" s="58"/>
      <x:c r="H267" s="58"/>
      <x:c r="I267" s="58"/>
      <x:c r="J267" s="129"/>
      <x:c r="K267" s="58"/>
      <x:c r="L267" s="58"/>
      <x:c r="M267" s="58"/>
      <x:c r="N267" s="58"/>
      <x:c r="O267" s="58"/>
      <x:c r="P267" s="58"/>
      <x:c r="Q267" s="58"/>
      <x:c r="R267" s="127" t="str">
        <x:f>IF(D267="","",IF(COUNTIFS('KONTAKTE'!$A$7:$A$306,A267,'KONTAKTE'!$B$7:$B$306,D267)&lt;&gt;1,"",IFERROR(INDEX('KONTAKTE'!$AD$7:$AD$306,SUMIFS('KONTAKTE'!$AF$7:$AF$306,'KONTAKTE'!$A$7:$A$306,A267,'KONTAKTE'!$B$7:$B$306,D267)),"")))</x:f>
      </x:c>
      <x:c r="S267" s="123" t="str">
        <x:f>IF(D267="","",IF(COUNTIFS('KONTAKTE'!$A$7:$A$306,A267,'KONTAKTE'!$B$7:$B$306,D267)&lt;&gt;1,"",IFERROR(INDEX('KONTAKTE'!$Z$7:$Z$306,SUMIFS('KONTAKTE'!$AF$7:$AF$306,'KONTAKTE'!$A$7:$A$306,A267,'KONTAKTE'!$B$7:$B$306,D267)),"")))</x:f>
      </x:c>
      <x:c r="T267" s="123" t="str">
        <x:f>IF(D267="","",IF(COUNTIFS('KONTAKTE'!$A$7:$A$306,A267,'KONTAKTE'!$B$7:$B$306,D267)&lt;&gt;1,"",IFERROR(INDEX('KONTAKTE'!$AA$7:$AA$306,SUMIFS('KONTAKTE'!$AF$7:$AF$306,'KONTAKTE'!$A$7:$A$306,A267,'KONTAKTE'!$B$7:$B$306,D267)),"")))</x:f>
      </x:c>
      <x:c r="U267" s="131" t="str">
        <x:f>IF(OR(D267="",F267="",Y267=""),"",IFERROR(INT(F267-Y267),""))</x:f>
      </x:c>
      <x:c r="V267" s="123" t="str">
        <x:f>IF(C267="","",IF(COUNTIFS('KONTAKTE'!$A$7:$A$306,A267,'KONTAKTE'!$B$7:$B$306,D267)=0,"Lead-ID fehlt",IF(COUNTIFS('KONTAKTE'!$A$7:$A$306,A267,'KONTAKTE'!$B$7:$B$306,D267)&gt;1,"Lead-ID doppelt",IF(AND(G267="customer_won",E267=""),"Deal-ID fehlt",IF(AND(B267="Ja",G267="qualified_lead",D267&lt;&gt;"",COUNTIFS($A$7:$A$406,A267,$B$7:$B$406,"Ja",$D$7:$D$406,D267,$G$7:$G$406,"qualified_lead")&gt;1),"Duplikat prüfen",IF(AND(B267="Ja",G267="customer_won",E267&lt;&gt;"",COUNTIFS($A$7:$A$406,A267,$B$7:$B$406,"Ja",$E$7:$E$406,E267,$G$7:$G$406,"customer_won")&gt;1),"Duplikat prüfen",IF(U267&lt;0,"Datum prüfen",IF(AND(OR(G267="customer_won",G267="revenue_recorded"),OR(J267="",K267="Nicht zutreffend")),"Wert prüfen",IF(AND(G267="customer_lost",COUNTIFS($A$7:$A$406,A267,$D$7:$D$406,D267,$G$7:$G$406,"qualified_lead",$F$7:$F$406,"&lt;="&amp;F267,$B$7:$B$406,"Ja")=0),"Qualifikation fehlt","Bereit")))))))))</x:f>
      </x:c>
      <x:c r="W267" s="123" t="n">
        <x:f>IF(AND(B267="Ja",G267="qualified_lead",D267&lt;&gt;""),IF(COUNTIFS($A$7:A267,A267,$B$7:B267,"Ja",$D$7:D267,D267,$G$7:G267,"qualified_lead")=1,1,0),0)</x:f>
        <x:v>0</x:v>
      </x:c>
      <x:c r="X267" s="123" t="n">
        <x:f>IF(AND(B267="Ja",G267="customer_won",E267&lt;&gt;""),IF(COUNTIFS($A$7:A267,A267,$B$7:B267,"Ja",$E$7:E267,E267,$G$7:G267,"customer_won")=1,1,0),0)</x:f>
        <x:v>0</x:v>
      </x:c>
      <x:c r="Y267" s="133" t="str">
        <x:f>IF(D267="","",IF(COUNTIFS('KONTAKTE'!$A$7:$A$306,A267,'KONTAKTE'!$B$7:$B$306,D267)&lt;&gt;1,"",IFERROR(INDEX('KONTAKTE'!$F$7:$F$306,SUMIFS('KONTAKTE'!$AF$7:$AF$306,'KONTAKTE'!$A$7:$A$306,A267,'KONTAKTE'!$B$7:$B$306,D267)),"")))</x:f>
      </x:c>
    </x:row>
    <x:row r="268" ht="22.5" customHeight="1">
      <x:c r="A268" s="61" t="str">
        <x:v>Eigene Daten</x:v>
      </x:c>
      <x:c r="B268" s="61" t="str">
        <x:v>Ja</x:v>
      </x:c>
      <x:c r="C268" s="58"/>
      <x:c r="D268" s="58"/>
      <x:c r="E268" s="58"/>
      <x:c r="F268" s="125"/>
      <x:c r="G268" s="58"/>
      <x:c r="H268" s="58"/>
      <x:c r="I268" s="58"/>
      <x:c r="J268" s="129"/>
      <x:c r="K268" s="58"/>
      <x:c r="L268" s="58"/>
      <x:c r="M268" s="58"/>
      <x:c r="N268" s="58"/>
      <x:c r="O268" s="58"/>
      <x:c r="P268" s="58"/>
      <x:c r="Q268" s="58"/>
      <x:c r="R268" s="127" t="str">
        <x:f>IF(D268="","",IF(COUNTIFS('KONTAKTE'!$A$7:$A$306,A268,'KONTAKTE'!$B$7:$B$306,D268)&lt;&gt;1,"",IFERROR(INDEX('KONTAKTE'!$AD$7:$AD$306,SUMIFS('KONTAKTE'!$AF$7:$AF$306,'KONTAKTE'!$A$7:$A$306,A268,'KONTAKTE'!$B$7:$B$306,D268)),"")))</x:f>
      </x:c>
      <x:c r="S268" s="123" t="str">
        <x:f>IF(D268="","",IF(COUNTIFS('KONTAKTE'!$A$7:$A$306,A268,'KONTAKTE'!$B$7:$B$306,D268)&lt;&gt;1,"",IFERROR(INDEX('KONTAKTE'!$Z$7:$Z$306,SUMIFS('KONTAKTE'!$AF$7:$AF$306,'KONTAKTE'!$A$7:$A$306,A268,'KONTAKTE'!$B$7:$B$306,D268)),"")))</x:f>
      </x:c>
      <x:c r="T268" s="123" t="str">
        <x:f>IF(D268="","",IF(COUNTIFS('KONTAKTE'!$A$7:$A$306,A268,'KONTAKTE'!$B$7:$B$306,D268)&lt;&gt;1,"",IFERROR(INDEX('KONTAKTE'!$AA$7:$AA$306,SUMIFS('KONTAKTE'!$AF$7:$AF$306,'KONTAKTE'!$A$7:$A$306,A268,'KONTAKTE'!$B$7:$B$306,D268)),"")))</x:f>
      </x:c>
      <x:c r="U268" s="131" t="str">
        <x:f>IF(OR(D268="",F268="",Y268=""),"",IFERROR(INT(F268-Y268),""))</x:f>
      </x:c>
      <x:c r="V268" s="123" t="str">
        <x:f>IF(C268="","",IF(COUNTIFS('KONTAKTE'!$A$7:$A$306,A268,'KONTAKTE'!$B$7:$B$306,D268)=0,"Lead-ID fehlt",IF(COUNTIFS('KONTAKTE'!$A$7:$A$306,A268,'KONTAKTE'!$B$7:$B$306,D268)&gt;1,"Lead-ID doppelt",IF(AND(G268="customer_won",E268=""),"Deal-ID fehlt",IF(AND(B268="Ja",G268="qualified_lead",D268&lt;&gt;"",COUNTIFS($A$7:$A$406,A268,$B$7:$B$406,"Ja",$D$7:$D$406,D268,$G$7:$G$406,"qualified_lead")&gt;1),"Duplikat prüfen",IF(AND(B268="Ja",G268="customer_won",E268&lt;&gt;"",COUNTIFS($A$7:$A$406,A268,$B$7:$B$406,"Ja",$E$7:$E$406,E268,$G$7:$G$406,"customer_won")&gt;1),"Duplikat prüfen",IF(U268&lt;0,"Datum prüfen",IF(AND(OR(G268="customer_won",G268="revenue_recorded"),OR(J268="",K268="Nicht zutreffend")),"Wert prüfen",IF(AND(G268="customer_lost",COUNTIFS($A$7:$A$406,A268,$D$7:$D$406,D268,$G$7:$G$406,"qualified_lead",$F$7:$F$406,"&lt;="&amp;F268,$B$7:$B$406,"Ja")=0),"Qualifikation fehlt","Bereit")))))))))</x:f>
      </x:c>
      <x:c r="W268" s="123" t="n">
        <x:f>IF(AND(B268="Ja",G268="qualified_lead",D268&lt;&gt;""),IF(COUNTIFS($A$7:A268,A268,$B$7:B268,"Ja",$D$7:D268,D268,$G$7:G268,"qualified_lead")=1,1,0),0)</x:f>
        <x:v>0</x:v>
      </x:c>
      <x:c r="X268" s="123" t="n">
        <x:f>IF(AND(B268="Ja",G268="customer_won",E268&lt;&gt;""),IF(COUNTIFS($A$7:A268,A268,$B$7:B268,"Ja",$E$7:E268,E268,$G$7:G268,"customer_won")=1,1,0),0)</x:f>
        <x:v>0</x:v>
      </x:c>
      <x:c r="Y268" s="133" t="str">
        <x:f>IF(D268="","",IF(COUNTIFS('KONTAKTE'!$A$7:$A$306,A268,'KONTAKTE'!$B$7:$B$306,D268)&lt;&gt;1,"",IFERROR(INDEX('KONTAKTE'!$F$7:$F$306,SUMIFS('KONTAKTE'!$AF$7:$AF$306,'KONTAKTE'!$A$7:$A$306,A268,'KONTAKTE'!$B$7:$B$306,D268)),"")))</x:f>
      </x:c>
    </x:row>
    <x:row r="269" ht="22.5" customHeight="1">
      <x:c r="A269" s="61" t="str">
        <x:v>Eigene Daten</x:v>
      </x:c>
      <x:c r="B269" s="61" t="str">
        <x:v>Ja</x:v>
      </x:c>
      <x:c r="C269" s="58"/>
      <x:c r="D269" s="58"/>
      <x:c r="E269" s="58"/>
      <x:c r="F269" s="125"/>
      <x:c r="G269" s="58"/>
      <x:c r="H269" s="58"/>
      <x:c r="I269" s="58"/>
      <x:c r="J269" s="129"/>
      <x:c r="K269" s="58"/>
      <x:c r="L269" s="58"/>
      <x:c r="M269" s="58"/>
      <x:c r="N269" s="58"/>
      <x:c r="O269" s="58"/>
      <x:c r="P269" s="58"/>
      <x:c r="Q269" s="58"/>
      <x:c r="R269" s="127" t="str">
        <x:f>IF(D269="","",IF(COUNTIFS('KONTAKTE'!$A$7:$A$306,A269,'KONTAKTE'!$B$7:$B$306,D269)&lt;&gt;1,"",IFERROR(INDEX('KONTAKTE'!$AD$7:$AD$306,SUMIFS('KONTAKTE'!$AF$7:$AF$306,'KONTAKTE'!$A$7:$A$306,A269,'KONTAKTE'!$B$7:$B$306,D269)),"")))</x:f>
      </x:c>
      <x:c r="S269" s="123" t="str">
        <x:f>IF(D269="","",IF(COUNTIFS('KONTAKTE'!$A$7:$A$306,A269,'KONTAKTE'!$B$7:$B$306,D269)&lt;&gt;1,"",IFERROR(INDEX('KONTAKTE'!$Z$7:$Z$306,SUMIFS('KONTAKTE'!$AF$7:$AF$306,'KONTAKTE'!$A$7:$A$306,A269,'KONTAKTE'!$B$7:$B$306,D269)),"")))</x:f>
      </x:c>
      <x:c r="T269" s="123" t="str">
        <x:f>IF(D269="","",IF(COUNTIFS('KONTAKTE'!$A$7:$A$306,A269,'KONTAKTE'!$B$7:$B$306,D269)&lt;&gt;1,"",IFERROR(INDEX('KONTAKTE'!$AA$7:$AA$306,SUMIFS('KONTAKTE'!$AF$7:$AF$306,'KONTAKTE'!$A$7:$A$306,A269,'KONTAKTE'!$B$7:$B$306,D269)),"")))</x:f>
      </x:c>
      <x:c r="U269" s="131" t="str">
        <x:f>IF(OR(D269="",F269="",Y269=""),"",IFERROR(INT(F269-Y269),""))</x:f>
      </x:c>
      <x:c r="V269" s="123" t="str">
        <x:f>IF(C269="","",IF(COUNTIFS('KONTAKTE'!$A$7:$A$306,A269,'KONTAKTE'!$B$7:$B$306,D269)=0,"Lead-ID fehlt",IF(COUNTIFS('KONTAKTE'!$A$7:$A$306,A269,'KONTAKTE'!$B$7:$B$306,D269)&gt;1,"Lead-ID doppelt",IF(AND(G269="customer_won",E269=""),"Deal-ID fehlt",IF(AND(B269="Ja",G269="qualified_lead",D269&lt;&gt;"",COUNTIFS($A$7:$A$406,A269,$B$7:$B$406,"Ja",$D$7:$D$406,D269,$G$7:$G$406,"qualified_lead")&gt;1),"Duplikat prüfen",IF(AND(B269="Ja",G269="customer_won",E269&lt;&gt;"",COUNTIFS($A$7:$A$406,A269,$B$7:$B$406,"Ja",$E$7:$E$406,E269,$G$7:$G$406,"customer_won")&gt;1),"Duplikat prüfen",IF(U269&lt;0,"Datum prüfen",IF(AND(OR(G269="customer_won",G269="revenue_recorded"),OR(J269="",K269="Nicht zutreffend")),"Wert prüfen",IF(AND(G269="customer_lost",COUNTIFS($A$7:$A$406,A269,$D$7:$D$406,D269,$G$7:$G$406,"qualified_lead",$F$7:$F$406,"&lt;="&amp;F269,$B$7:$B$406,"Ja")=0),"Qualifikation fehlt","Bereit")))))))))</x:f>
      </x:c>
      <x:c r="W269" s="123" t="n">
        <x:f>IF(AND(B269="Ja",G269="qualified_lead",D269&lt;&gt;""),IF(COUNTIFS($A$7:A269,A269,$B$7:B269,"Ja",$D$7:D269,D269,$G$7:G269,"qualified_lead")=1,1,0),0)</x:f>
        <x:v>0</x:v>
      </x:c>
      <x:c r="X269" s="123" t="n">
        <x:f>IF(AND(B269="Ja",G269="customer_won",E269&lt;&gt;""),IF(COUNTIFS($A$7:A269,A269,$B$7:B269,"Ja",$E$7:E269,E269,$G$7:G269,"customer_won")=1,1,0),0)</x:f>
        <x:v>0</x:v>
      </x:c>
      <x:c r="Y269" s="133" t="str">
        <x:f>IF(D269="","",IF(COUNTIFS('KONTAKTE'!$A$7:$A$306,A269,'KONTAKTE'!$B$7:$B$306,D269)&lt;&gt;1,"",IFERROR(INDEX('KONTAKTE'!$F$7:$F$306,SUMIFS('KONTAKTE'!$AF$7:$AF$306,'KONTAKTE'!$A$7:$A$306,A269,'KONTAKTE'!$B$7:$B$306,D269)),"")))</x:f>
      </x:c>
    </x:row>
    <x:row r="270" ht="22.5" customHeight="1">
      <x:c r="A270" s="61" t="str">
        <x:v>Eigene Daten</x:v>
      </x:c>
      <x:c r="B270" s="61" t="str">
        <x:v>Ja</x:v>
      </x:c>
      <x:c r="C270" s="58"/>
      <x:c r="D270" s="58"/>
      <x:c r="E270" s="58"/>
      <x:c r="F270" s="125"/>
      <x:c r="G270" s="58"/>
      <x:c r="H270" s="58"/>
      <x:c r="I270" s="58"/>
      <x:c r="J270" s="129"/>
      <x:c r="K270" s="58"/>
      <x:c r="L270" s="58"/>
      <x:c r="M270" s="58"/>
      <x:c r="N270" s="58"/>
      <x:c r="O270" s="58"/>
      <x:c r="P270" s="58"/>
      <x:c r="Q270" s="58"/>
      <x:c r="R270" s="127" t="str">
        <x:f>IF(D270="","",IF(COUNTIFS('KONTAKTE'!$A$7:$A$306,A270,'KONTAKTE'!$B$7:$B$306,D270)&lt;&gt;1,"",IFERROR(INDEX('KONTAKTE'!$AD$7:$AD$306,SUMIFS('KONTAKTE'!$AF$7:$AF$306,'KONTAKTE'!$A$7:$A$306,A270,'KONTAKTE'!$B$7:$B$306,D270)),"")))</x:f>
      </x:c>
      <x:c r="S270" s="123" t="str">
        <x:f>IF(D270="","",IF(COUNTIFS('KONTAKTE'!$A$7:$A$306,A270,'KONTAKTE'!$B$7:$B$306,D270)&lt;&gt;1,"",IFERROR(INDEX('KONTAKTE'!$Z$7:$Z$306,SUMIFS('KONTAKTE'!$AF$7:$AF$306,'KONTAKTE'!$A$7:$A$306,A270,'KONTAKTE'!$B$7:$B$306,D270)),"")))</x:f>
      </x:c>
      <x:c r="T270" s="123" t="str">
        <x:f>IF(D270="","",IF(COUNTIFS('KONTAKTE'!$A$7:$A$306,A270,'KONTAKTE'!$B$7:$B$306,D270)&lt;&gt;1,"",IFERROR(INDEX('KONTAKTE'!$AA$7:$AA$306,SUMIFS('KONTAKTE'!$AF$7:$AF$306,'KONTAKTE'!$A$7:$A$306,A270,'KONTAKTE'!$B$7:$B$306,D270)),"")))</x:f>
      </x:c>
      <x:c r="U270" s="131" t="str">
        <x:f>IF(OR(D270="",F270="",Y270=""),"",IFERROR(INT(F270-Y270),""))</x:f>
      </x:c>
      <x:c r="V270" s="123" t="str">
        <x:f>IF(C270="","",IF(COUNTIFS('KONTAKTE'!$A$7:$A$306,A270,'KONTAKTE'!$B$7:$B$306,D270)=0,"Lead-ID fehlt",IF(COUNTIFS('KONTAKTE'!$A$7:$A$306,A270,'KONTAKTE'!$B$7:$B$306,D270)&gt;1,"Lead-ID doppelt",IF(AND(G270="customer_won",E270=""),"Deal-ID fehlt",IF(AND(B270="Ja",G270="qualified_lead",D270&lt;&gt;"",COUNTIFS($A$7:$A$406,A270,$B$7:$B$406,"Ja",$D$7:$D$406,D270,$G$7:$G$406,"qualified_lead")&gt;1),"Duplikat prüfen",IF(AND(B270="Ja",G270="customer_won",E270&lt;&gt;"",COUNTIFS($A$7:$A$406,A270,$B$7:$B$406,"Ja",$E$7:$E$406,E270,$G$7:$G$406,"customer_won")&gt;1),"Duplikat prüfen",IF(U270&lt;0,"Datum prüfen",IF(AND(OR(G270="customer_won",G270="revenue_recorded"),OR(J270="",K270="Nicht zutreffend")),"Wert prüfen",IF(AND(G270="customer_lost",COUNTIFS($A$7:$A$406,A270,$D$7:$D$406,D270,$G$7:$G$406,"qualified_lead",$F$7:$F$406,"&lt;="&amp;F270,$B$7:$B$406,"Ja")=0),"Qualifikation fehlt","Bereit")))))))))</x:f>
      </x:c>
      <x:c r="W270" s="123" t="n">
        <x:f>IF(AND(B270="Ja",G270="qualified_lead",D270&lt;&gt;""),IF(COUNTIFS($A$7:A270,A270,$B$7:B270,"Ja",$D$7:D270,D270,$G$7:G270,"qualified_lead")=1,1,0),0)</x:f>
        <x:v>0</x:v>
      </x:c>
      <x:c r="X270" s="123" t="n">
        <x:f>IF(AND(B270="Ja",G270="customer_won",E270&lt;&gt;""),IF(COUNTIFS($A$7:A270,A270,$B$7:B270,"Ja",$E$7:E270,E270,$G$7:G270,"customer_won")=1,1,0),0)</x:f>
        <x:v>0</x:v>
      </x:c>
      <x:c r="Y270" s="133" t="str">
        <x:f>IF(D270="","",IF(COUNTIFS('KONTAKTE'!$A$7:$A$306,A270,'KONTAKTE'!$B$7:$B$306,D270)&lt;&gt;1,"",IFERROR(INDEX('KONTAKTE'!$F$7:$F$306,SUMIFS('KONTAKTE'!$AF$7:$AF$306,'KONTAKTE'!$A$7:$A$306,A270,'KONTAKTE'!$B$7:$B$306,D270)),"")))</x:f>
      </x:c>
    </x:row>
    <x:row r="271" ht="22.5" customHeight="1">
      <x:c r="A271" s="61" t="str">
        <x:v>Eigene Daten</x:v>
      </x:c>
      <x:c r="B271" s="61" t="str">
        <x:v>Ja</x:v>
      </x:c>
      <x:c r="C271" s="58"/>
      <x:c r="D271" s="58"/>
      <x:c r="E271" s="58"/>
      <x:c r="F271" s="125"/>
      <x:c r="G271" s="58"/>
      <x:c r="H271" s="58"/>
      <x:c r="I271" s="58"/>
      <x:c r="J271" s="129"/>
      <x:c r="K271" s="58"/>
      <x:c r="L271" s="58"/>
      <x:c r="M271" s="58"/>
      <x:c r="N271" s="58"/>
      <x:c r="O271" s="58"/>
      <x:c r="P271" s="58"/>
      <x:c r="Q271" s="58"/>
      <x:c r="R271" s="127" t="str">
        <x:f>IF(D271="","",IF(COUNTIFS('KONTAKTE'!$A$7:$A$306,A271,'KONTAKTE'!$B$7:$B$306,D271)&lt;&gt;1,"",IFERROR(INDEX('KONTAKTE'!$AD$7:$AD$306,SUMIFS('KONTAKTE'!$AF$7:$AF$306,'KONTAKTE'!$A$7:$A$306,A271,'KONTAKTE'!$B$7:$B$306,D271)),"")))</x:f>
      </x:c>
      <x:c r="S271" s="123" t="str">
        <x:f>IF(D271="","",IF(COUNTIFS('KONTAKTE'!$A$7:$A$306,A271,'KONTAKTE'!$B$7:$B$306,D271)&lt;&gt;1,"",IFERROR(INDEX('KONTAKTE'!$Z$7:$Z$306,SUMIFS('KONTAKTE'!$AF$7:$AF$306,'KONTAKTE'!$A$7:$A$306,A271,'KONTAKTE'!$B$7:$B$306,D271)),"")))</x:f>
      </x:c>
      <x:c r="T271" s="123" t="str">
        <x:f>IF(D271="","",IF(COUNTIFS('KONTAKTE'!$A$7:$A$306,A271,'KONTAKTE'!$B$7:$B$306,D271)&lt;&gt;1,"",IFERROR(INDEX('KONTAKTE'!$AA$7:$AA$306,SUMIFS('KONTAKTE'!$AF$7:$AF$306,'KONTAKTE'!$A$7:$A$306,A271,'KONTAKTE'!$B$7:$B$306,D271)),"")))</x:f>
      </x:c>
      <x:c r="U271" s="131" t="str">
        <x:f>IF(OR(D271="",F271="",Y271=""),"",IFERROR(INT(F271-Y271),""))</x:f>
      </x:c>
      <x:c r="V271" s="123" t="str">
        <x:f>IF(C271="","",IF(COUNTIFS('KONTAKTE'!$A$7:$A$306,A271,'KONTAKTE'!$B$7:$B$306,D271)=0,"Lead-ID fehlt",IF(COUNTIFS('KONTAKTE'!$A$7:$A$306,A271,'KONTAKTE'!$B$7:$B$306,D271)&gt;1,"Lead-ID doppelt",IF(AND(G271="customer_won",E271=""),"Deal-ID fehlt",IF(AND(B271="Ja",G271="qualified_lead",D271&lt;&gt;"",COUNTIFS($A$7:$A$406,A271,$B$7:$B$406,"Ja",$D$7:$D$406,D271,$G$7:$G$406,"qualified_lead")&gt;1),"Duplikat prüfen",IF(AND(B271="Ja",G271="customer_won",E271&lt;&gt;"",COUNTIFS($A$7:$A$406,A271,$B$7:$B$406,"Ja",$E$7:$E$406,E271,$G$7:$G$406,"customer_won")&gt;1),"Duplikat prüfen",IF(U271&lt;0,"Datum prüfen",IF(AND(OR(G271="customer_won",G271="revenue_recorded"),OR(J271="",K271="Nicht zutreffend")),"Wert prüfen",IF(AND(G271="customer_lost",COUNTIFS($A$7:$A$406,A271,$D$7:$D$406,D271,$G$7:$G$406,"qualified_lead",$F$7:$F$406,"&lt;="&amp;F271,$B$7:$B$406,"Ja")=0),"Qualifikation fehlt","Bereit")))))))))</x:f>
      </x:c>
      <x:c r="W271" s="123" t="n">
        <x:f>IF(AND(B271="Ja",G271="qualified_lead",D271&lt;&gt;""),IF(COUNTIFS($A$7:A271,A271,$B$7:B271,"Ja",$D$7:D271,D271,$G$7:G271,"qualified_lead")=1,1,0),0)</x:f>
        <x:v>0</x:v>
      </x:c>
      <x:c r="X271" s="123" t="n">
        <x:f>IF(AND(B271="Ja",G271="customer_won",E271&lt;&gt;""),IF(COUNTIFS($A$7:A271,A271,$B$7:B271,"Ja",$E$7:E271,E271,$G$7:G271,"customer_won")=1,1,0),0)</x:f>
        <x:v>0</x:v>
      </x:c>
      <x:c r="Y271" s="133" t="str">
        <x:f>IF(D271="","",IF(COUNTIFS('KONTAKTE'!$A$7:$A$306,A271,'KONTAKTE'!$B$7:$B$306,D271)&lt;&gt;1,"",IFERROR(INDEX('KONTAKTE'!$F$7:$F$306,SUMIFS('KONTAKTE'!$AF$7:$AF$306,'KONTAKTE'!$A$7:$A$306,A271,'KONTAKTE'!$B$7:$B$306,D271)),"")))</x:f>
      </x:c>
    </x:row>
    <x:row r="272" ht="22.5" customHeight="1">
      <x:c r="A272" s="61" t="str">
        <x:v>Eigene Daten</x:v>
      </x:c>
      <x:c r="B272" s="61" t="str">
        <x:v>Ja</x:v>
      </x:c>
      <x:c r="C272" s="58"/>
      <x:c r="D272" s="58"/>
      <x:c r="E272" s="58"/>
      <x:c r="F272" s="125"/>
      <x:c r="G272" s="58"/>
      <x:c r="H272" s="58"/>
      <x:c r="I272" s="58"/>
      <x:c r="J272" s="129"/>
      <x:c r="K272" s="58"/>
      <x:c r="L272" s="58"/>
      <x:c r="M272" s="58"/>
      <x:c r="N272" s="58"/>
      <x:c r="O272" s="58"/>
      <x:c r="P272" s="58"/>
      <x:c r="Q272" s="58"/>
      <x:c r="R272" s="127" t="str">
        <x:f>IF(D272="","",IF(COUNTIFS('KONTAKTE'!$A$7:$A$306,A272,'KONTAKTE'!$B$7:$B$306,D272)&lt;&gt;1,"",IFERROR(INDEX('KONTAKTE'!$AD$7:$AD$306,SUMIFS('KONTAKTE'!$AF$7:$AF$306,'KONTAKTE'!$A$7:$A$306,A272,'KONTAKTE'!$B$7:$B$306,D272)),"")))</x:f>
      </x:c>
      <x:c r="S272" s="123" t="str">
        <x:f>IF(D272="","",IF(COUNTIFS('KONTAKTE'!$A$7:$A$306,A272,'KONTAKTE'!$B$7:$B$306,D272)&lt;&gt;1,"",IFERROR(INDEX('KONTAKTE'!$Z$7:$Z$306,SUMIFS('KONTAKTE'!$AF$7:$AF$306,'KONTAKTE'!$A$7:$A$306,A272,'KONTAKTE'!$B$7:$B$306,D272)),"")))</x:f>
      </x:c>
      <x:c r="T272" s="123" t="str">
        <x:f>IF(D272="","",IF(COUNTIFS('KONTAKTE'!$A$7:$A$306,A272,'KONTAKTE'!$B$7:$B$306,D272)&lt;&gt;1,"",IFERROR(INDEX('KONTAKTE'!$AA$7:$AA$306,SUMIFS('KONTAKTE'!$AF$7:$AF$306,'KONTAKTE'!$A$7:$A$306,A272,'KONTAKTE'!$B$7:$B$306,D272)),"")))</x:f>
      </x:c>
      <x:c r="U272" s="131" t="str">
        <x:f>IF(OR(D272="",F272="",Y272=""),"",IFERROR(INT(F272-Y272),""))</x:f>
      </x:c>
      <x:c r="V272" s="123" t="str">
        <x:f>IF(C272="","",IF(COUNTIFS('KONTAKTE'!$A$7:$A$306,A272,'KONTAKTE'!$B$7:$B$306,D272)=0,"Lead-ID fehlt",IF(COUNTIFS('KONTAKTE'!$A$7:$A$306,A272,'KONTAKTE'!$B$7:$B$306,D272)&gt;1,"Lead-ID doppelt",IF(AND(G272="customer_won",E272=""),"Deal-ID fehlt",IF(AND(B272="Ja",G272="qualified_lead",D272&lt;&gt;"",COUNTIFS($A$7:$A$406,A272,$B$7:$B$406,"Ja",$D$7:$D$406,D272,$G$7:$G$406,"qualified_lead")&gt;1),"Duplikat prüfen",IF(AND(B272="Ja",G272="customer_won",E272&lt;&gt;"",COUNTIFS($A$7:$A$406,A272,$B$7:$B$406,"Ja",$E$7:$E$406,E272,$G$7:$G$406,"customer_won")&gt;1),"Duplikat prüfen",IF(U272&lt;0,"Datum prüfen",IF(AND(OR(G272="customer_won",G272="revenue_recorded"),OR(J272="",K272="Nicht zutreffend")),"Wert prüfen",IF(AND(G272="customer_lost",COUNTIFS($A$7:$A$406,A272,$D$7:$D$406,D272,$G$7:$G$406,"qualified_lead",$F$7:$F$406,"&lt;="&amp;F272,$B$7:$B$406,"Ja")=0),"Qualifikation fehlt","Bereit")))))))))</x:f>
      </x:c>
      <x:c r="W272" s="123" t="n">
        <x:f>IF(AND(B272="Ja",G272="qualified_lead",D272&lt;&gt;""),IF(COUNTIFS($A$7:A272,A272,$B$7:B272,"Ja",$D$7:D272,D272,$G$7:G272,"qualified_lead")=1,1,0),0)</x:f>
        <x:v>0</x:v>
      </x:c>
      <x:c r="X272" s="123" t="n">
        <x:f>IF(AND(B272="Ja",G272="customer_won",E272&lt;&gt;""),IF(COUNTIFS($A$7:A272,A272,$B$7:B272,"Ja",$E$7:E272,E272,$G$7:G272,"customer_won")=1,1,0),0)</x:f>
        <x:v>0</x:v>
      </x:c>
      <x:c r="Y272" s="133" t="str">
        <x:f>IF(D272="","",IF(COUNTIFS('KONTAKTE'!$A$7:$A$306,A272,'KONTAKTE'!$B$7:$B$306,D272)&lt;&gt;1,"",IFERROR(INDEX('KONTAKTE'!$F$7:$F$306,SUMIFS('KONTAKTE'!$AF$7:$AF$306,'KONTAKTE'!$A$7:$A$306,A272,'KONTAKTE'!$B$7:$B$306,D272)),"")))</x:f>
      </x:c>
    </x:row>
    <x:row r="273" ht="22.5" customHeight="1">
      <x:c r="A273" s="61" t="str">
        <x:v>Eigene Daten</x:v>
      </x:c>
      <x:c r="B273" s="61" t="str">
        <x:v>Ja</x:v>
      </x:c>
      <x:c r="C273" s="58"/>
      <x:c r="D273" s="58"/>
      <x:c r="E273" s="58"/>
      <x:c r="F273" s="125"/>
      <x:c r="G273" s="58"/>
      <x:c r="H273" s="58"/>
      <x:c r="I273" s="58"/>
      <x:c r="J273" s="129"/>
      <x:c r="K273" s="58"/>
      <x:c r="L273" s="58"/>
      <x:c r="M273" s="58"/>
      <x:c r="N273" s="58"/>
      <x:c r="O273" s="58"/>
      <x:c r="P273" s="58"/>
      <x:c r="Q273" s="58"/>
      <x:c r="R273" s="127" t="str">
        <x:f>IF(D273="","",IF(COUNTIFS('KONTAKTE'!$A$7:$A$306,A273,'KONTAKTE'!$B$7:$B$306,D273)&lt;&gt;1,"",IFERROR(INDEX('KONTAKTE'!$AD$7:$AD$306,SUMIFS('KONTAKTE'!$AF$7:$AF$306,'KONTAKTE'!$A$7:$A$306,A273,'KONTAKTE'!$B$7:$B$306,D273)),"")))</x:f>
      </x:c>
      <x:c r="S273" s="123" t="str">
        <x:f>IF(D273="","",IF(COUNTIFS('KONTAKTE'!$A$7:$A$306,A273,'KONTAKTE'!$B$7:$B$306,D273)&lt;&gt;1,"",IFERROR(INDEX('KONTAKTE'!$Z$7:$Z$306,SUMIFS('KONTAKTE'!$AF$7:$AF$306,'KONTAKTE'!$A$7:$A$306,A273,'KONTAKTE'!$B$7:$B$306,D273)),"")))</x:f>
      </x:c>
      <x:c r="T273" s="123" t="str">
        <x:f>IF(D273="","",IF(COUNTIFS('KONTAKTE'!$A$7:$A$306,A273,'KONTAKTE'!$B$7:$B$306,D273)&lt;&gt;1,"",IFERROR(INDEX('KONTAKTE'!$AA$7:$AA$306,SUMIFS('KONTAKTE'!$AF$7:$AF$306,'KONTAKTE'!$A$7:$A$306,A273,'KONTAKTE'!$B$7:$B$306,D273)),"")))</x:f>
      </x:c>
      <x:c r="U273" s="131" t="str">
        <x:f>IF(OR(D273="",F273="",Y273=""),"",IFERROR(INT(F273-Y273),""))</x:f>
      </x:c>
      <x:c r="V273" s="123" t="str">
        <x:f>IF(C273="","",IF(COUNTIFS('KONTAKTE'!$A$7:$A$306,A273,'KONTAKTE'!$B$7:$B$306,D273)=0,"Lead-ID fehlt",IF(COUNTIFS('KONTAKTE'!$A$7:$A$306,A273,'KONTAKTE'!$B$7:$B$306,D273)&gt;1,"Lead-ID doppelt",IF(AND(G273="customer_won",E273=""),"Deal-ID fehlt",IF(AND(B273="Ja",G273="qualified_lead",D273&lt;&gt;"",COUNTIFS($A$7:$A$406,A273,$B$7:$B$406,"Ja",$D$7:$D$406,D273,$G$7:$G$406,"qualified_lead")&gt;1),"Duplikat prüfen",IF(AND(B273="Ja",G273="customer_won",E273&lt;&gt;"",COUNTIFS($A$7:$A$406,A273,$B$7:$B$406,"Ja",$E$7:$E$406,E273,$G$7:$G$406,"customer_won")&gt;1),"Duplikat prüfen",IF(U273&lt;0,"Datum prüfen",IF(AND(OR(G273="customer_won",G273="revenue_recorded"),OR(J273="",K273="Nicht zutreffend")),"Wert prüfen",IF(AND(G273="customer_lost",COUNTIFS($A$7:$A$406,A273,$D$7:$D$406,D273,$G$7:$G$406,"qualified_lead",$F$7:$F$406,"&lt;="&amp;F273,$B$7:$B$406,"Ja")=0),"Qualifikation fehlt","Bereit")))))))))</x:f>
      </x:c>
      <x:c r="W273" s="123" t="n">
        <x:f>IF(AND(B273="Ja",G273="qualified_lead",D273&lt;&gt;""),IF(COUNTIFS($A$7:A273,A273,$B$7:B273,"Ja",$D$7:D273,D273,$G$7:G273,"qualified_lead")=1,1,0),0)</x:f>
        <x:v>0</x:v>
      </x:c>
      <x:c r="X273" s="123" t="n">
        <x:f>IF(AND(B273="Ja",G273="customer_won",E273&lt;&gt;""),IF(COUNTIFS($A$7:A273,A273,$B$7:B273,"Ja",$E$7:E273,E273,$G$7:G273,"customer_won")=1,1,0),0)</x:f>
        <x:v>0</x:v>
      </x:c>
      <x:c r="Y273" s="133" t="str">
        <x:f>IF(D273="","",IF(COUNTIFS('KONTAKTE'!$A$7:$A$306,A273,'KONTAKTE'!$B$7:$B$306,D273)&lt;&gt;1,"",IFERROR(INDEX('KONTAKTE'!$F$7:$F$306,SUMIFS('KONTAKTE'!$AF$7:$AF$306,'KONTAKTE'!$A$7:$A$306,A273,'KONTAKTE'!$B$7:$B$306,D273)),"")))</x:f>
      </x:c>
    </x:row>
    <x:row r="274" ht="22.5" customHeight="1">
      <x:c r="A274" s="61" t="str">
        <x:v>Eigene Daten</x:v>
      </x:c>
      <x:c r="B274" s="61" t="str">
        <x:v>Ja</x:v>
      </x:c>
      <x:c r="C274" s="58"/>
      <x:c r="D274" s="58"/>
      <x:c r="E274" s="58"/>
      <x:c r="F274" s="125"/>
      <x:c r="G274" s="58"/>
      <x:c r="H274" s="58"/>
      <x:c r="I274" s="58"/>
      <x:c r="J274" s="129"/>
      <x:c r="K274" s="58"/>
      <x:c r="L274" s="58"/>
      <x:c r="M274" s="58"/>
      <x:c r="N274" s="58"/>
      <x:c r="O274" s="58"/>
      <x:c r="P274" s="58"/>
      <x:c r="Q274" s="58"/>
      <x:c r="R274" s="127" t="str">
        <x:f>IF(D274="","",IF(COUNTIFS('KONTAKTE'!$A$7:$A$306,A274,'KONTAKTE'!$B$7:$B$306,D274)&lt;&gt;1,"",IFERROR(INDEX('KONTAKTE'!$AD$7:$AD$306,SUMIFS('KONTAKTE'!$AF$7:$AF$306,'KONTAKTE'!$A$7:$A$306,A274,'KONTAKTE'!$B$7:$B$306,D274)),"")))</x:f>
      </x:c>
      <x:c r="S274" s="123" t="str">
        <x:f>IF(D274="","",IF(COUNTIFS('KONTAKTE'!$A$7:$A$306,A274,'KONTAKTE'!$B$7:$B$306,D274)&lt;&gt;1,"",IFERROR(INDEX('KONTAKTE'!$Z$7:$Z$306,SUMIFS('KONTAKTE'!$AF$7:$AF$306,'KONTAKTE'!$A$7:$A$306,A274,'KONTAKTE'!$B$7:$B$306,D274)),"")))</x:f>
      </x:c>
      <x:c r="T274" s="123" t="str">
        <x:f>IF(D274="","",IF(COUNTIFS('KONTAKTE'!$A$7:$A$306,A274,'KONTAKTE'!$B$7:$B$306,D274)&lt;&gt;1,"",IFERROR(INDEX('KONTAKTE'!$AA$7:$AA$306,SUMIFS('KONTAKTE'!$AF$7:$AF$306,'KONTAKTE'!$A$7:$A$306,A274,'KONTAKTE'!$B$7:$B$306,D274)),"")))</x:f>
      </x:c>
      <x:c r="U274" s="131" t="str">
        <x:f>IF(OR(D274="",F274="",Y274=""),"",IFERROR(INT(F274-Y274),""))</x:f>
      </x:c>
      <x:c r="V274" s="123" t="str">
        <x:f>IF(C274="","",IF(COUNTIFS('KONTAKTE'!$A$7:$A$306,A274,'KONTAKTE'!$B$7:$B$306,D274)=0,"Lead-ID fehlt",IF(COUNTIFS('KONTAKTE'!$A$7:$A$306,A274,'KONTAKTE'!$B$7:$B$306,D274)&gt;1,"Lead-ID doppelt",IF(AND(G274="customer_won",E274=""),"Deal-ID fehlt",IF(AND(B274="Ja",G274="qualified_lead",D274&lt;&gt;"",COUNTIFS($A$7:$A$406,A274,$B$7:$B$406,"Ja",$D$7:$D$406,D274,$G$7:$G$406,"qualified_lead")&gt;1),"Duplikat prüfen",IF(AND(B274="Ja",G274="customer_won",E274&lt;&gt;"",COUNTIFS($A$7:$A$406,A274,$B$7:$B$406,"Ja",$E$7:$E$406,E274,$G$7:$G$406,"customer_won")&gt;1),"Duplikat prüfen",IF(U274&lt;0,"Datum prüfen",IF(AND(OR(G274="customer_won",G274="revenue_recorded"),OR(J274="",K274="Nicht zutreffend")),"Wert prüfen",IF(AND(G274="customer_lost",COUNTIFS($A$7:$A$406,A274,$D$7:$D$406,D274,$G$7:$G$406,"qualified_lead",$F$7:$F$406,"&lt;="&amp;F274,$B$7:$B$406,"Ja")=0),"Qualifikation fehlt","Bereit")))))))))</x:f>
      </x:c>
      <x:c r="W274" s="123" t="n">
        <x:f>IF(AND(B274="Ja",G274="qualified_lead",D274&lt;&gt;""),IF(COUNTIFS($A$7:A274,A274,$B$7:B274,"Ja",$D$7:D274,D274,$G$7:G274,"qualified_lead")=1,1,0),0)</x:f>
        <x:v>0</x:v>
      </x:c>
      <x:c r="X274" s="123" t="n">
        <x:f>IF(AND(B274="Ja",G274="customer_won",E274&lt;&gt;""),IF(COUNTIFS($A$7:A274,A274,$B$7:B274,"Ja",$E$7:E274,E274,$G$7:G274,"customer_won")=1,1,0),0)</x:f>
        <x:v>0</x:v>
      </x:c>
      <x:c r="Y274" s="133" t="str">
        <x:f>IF(D274="","",IF(COUNTIFS('KONTAKTE'!$A$7:$A$306,A274,'KONTAKTE'!$B$7:$B$306,D274)&lt;&gt;1,"",IFERROR(INDEX('KONTAKTE'!$F$7:$F$306,SUMIFS('KONTAKTE'!$AF$7:$AF$306,'KONTAKTE'!$A$7:$A$306,A274,'KONTAKTE'!$B$7:$B$306,D274)),"")))</x:f>
      </x:c>
    </x:row>
    <x:row r="275" ht="22.5" customHeight="1">
      <x:c r="A275" s="61" t="str">
        <x:v>Eigene Daten</x:v>
      </x:c>
      <x:c r="B275" s="61" t="str">
        <x:v>Ja</x:v>
      </x:c>
      <x:c r="C275" s="58"/>
      <x:c r="D275" s="58"/>
      <x:c r="E275" s="58"/>
      <x:c r="F275" s="125"/>
      <x:c r="G275" s="58"/>
      <x:c r="H275" s="58"/>
      <x:c r="I275" s="58"/>
      <x:c r="J275" s="129"/>
      <x:c r="K275" s="58"/>
      <x:c r="L275" s="58"/>
      <x:c r="M275" s="58"/>
      <x:c r="N275" s="58"/>
      <x:c r="O275" s="58"/>
      <x:c r="P275" s="58"/>
      <x:c r="Q275" s="58"/>
      <x:c r="R275" s="127" t="str">
        <x:f>IF(D275="","",IF(COUNTIFS('KONTAKTE'!$A$7:$A$306,A275,'KONTAKTE'!$B$7:$B$306,D275)&lt;&gt;1,"",IFERROR(INDEX('KONTAKTE'!$AD$7:$AD$306,SUMIFS('KONTAKTE'!$AF$7:$AF$306,'KONTAKTE'!$A$7:$A$306,A275,'KONTAKTE'!$B$7:$B$306,D275)),"")))</x:f>
      </x:c>
      <x:c r="S275" s="123" t="str">
        <x:f>IF(D275="","",IF(COUNTIFS('KONTAKTE'!$A$7:$A$306,A275,'KONTAKTE'!$B$7:$B$306,D275)&lt;&gt;1,"",IFERROR(INDEX('KONTAKTE'!$Z$7:$Z$306,SUMIFS('KONTAKTE'!$AF$7:$AF$306,'KONTAKTE'!$A$7:$A$306,A275,'KONTAKTE'!$B$7:$B$306,D275)),"")))</x:f>
      </x:c>
      <x:c r="T275" s="123" t="str">
        <x:f>IF(D275="","",IF(COUNTIFS('KONTAKTE'!$A$7:$A$306,A275,'KONTAKTE'!$B$7:$B$306,D275)&lt;&gt;1,"",IFERROR(INDEX('KONTAKTE'!$AA$7:$AA$306,SUMIFS('KONTAKTE'!$AF$7:$AF$306,'KONTAKTE'!$A$7:$A$306,A275,'KONTAKTE'!$B$7:$B$306,D275)),"")))</x:f>
      </x:c>
      <x:c r="U275" s="131" t="str">
        <x:f>IF(OR(D275="",F275="",Y275=""),"",IFERROR(INT(F275-Y275),""))</x:f>
      </x:c>
      <x:c r="V275" s="123" t="str">
        <x:f>IF(C275="","",IF(COUNTIFS('KONTAKTE'!$A$7:$A$306,A275,'KONTAKTE'!$B$7:$B$306,D275)=0,"Lead-ID fehlt",IF(COUNTIFS('KONTAKTE'!$A$7:$A$306,A275,'KONTAKTE'!$B$7:$B$306,D275)&gt;1,"Lead-ID doppelt",IF(AND(G275="customer_won",E275=""),"Deal-ID fehlt",IF(AND(B275="Ja",G275="qualified_lead",D275&lt;&gt;"",COUNTIFS($A$7:$A$406,A275,$B$7:$B$406,"Ja",$D$7:$D$406,D275,$G$7:$G$406,"qualified_lead")&gt;1),"Duplikat prüfen",IF(AND(B275="Ja",G275="customer_won",E275&lt;&gt;"",COUNTIFS($A$7:$A$406,A275,$B$7:$B$406,"Ja",$E$7:$E$406,E275,$G$7:$G$406,"customer_won")&gt;1),"Duplikat prüfen",IF(U275&lt;0,"Datum prüfen",IF(AND(OR(G275="customer_won",G275="revenue_recorded"),OR(J275="",K275="Nicht zutreffend")),"Wert prüfen",IF(AND(G275="customer_lost",COUNTIFS($A$7:$A$406,A275,$D$7:$D$406,D275,$G$7:$G$406,"qualified_lead",$F$7:$F$406,"&lt;="&amp;F275,$B$7:$B$406,"Ja")=0),"Qualifikation fehlt","Bereit")))))))))</x:f>
      </x:c>
      <x:c r="W275" s="123" t="n">
        <x:f>IF(AND(B275="Ja",G275="qualified_lead",D275&lt;&gt;""),IF(COUNTIFS($A$7:A275,A275,$B$7:B275,"Ja",$D$7:D275,D275,$G$7:G275,"qualified_lead")=1,1,0),0)</x:f>
        <x:v>0</x:v>
      </x:c>
      <x:c r="X275" s="123" t="n">
        <x:f>IF(AND(B275="Ja",G275="customer_won",E275&lt;&gt;""),IF(COUNTIFS($A$7:A275,A275,$B$7:B275,"Ja",$E$7:E275,E275,$G$7:G275,"customer_won")=1,1,0),0)</x:f>
        <x:v>0</x:v>
      </x:c>
      <x:c r="Y275" s="133" t="str">
        <x:f>IF(D275="","",IF(COUNTIFS('KONTAKTE'!$A$7:$A$306,A275,'KONTAKTE'!$B$7:$B$306,D275)&lt;&gt;1,"",IFERROR(INDEX('KONTAKTE'!$F$7:$F$306,SUMIFS('KONTAKTE'!$AF$7:$AF$306,'KONTAKTE'!$A$7:$A$306,A275,'KONTAKTE'!$B$7:$B$306,D275)),"")))</x:f>
      </x:c>
    </x:row>
    <x:row r="276" ht="22.5" customHeight="1">
      <x:c r="A276" s="61" t="str">
        <x:v>Eigene Daten</x:v>
      </x:c>
      <x:c r="B276" s="61" t="str">
        <x:v>Ja</x:v>
      </x:c>
      <x:c r="C276" s="58"/>
      <x:c r="D276" s="58"/>
      <x:c r="E276" s="58"/>
      <x:c r="F276" s="125"/>
      <x:c r="G276" s="58"/>
      <x:c r="H276" s="58"/>
      <x:c r="I276" s="58"/>
      <x:c r="J276" s="129"/>
      <x:c r="K276" s="58"/>
      <x:c r="L276" s="58"/>
      <x:c r="M276" s="58"/>
      <x:c r="N276" s="58"/>
      <x:c r="O276" s="58"/>
      <x:c r="P276" s="58"/>
      <x:c r="Q276" s="58"/>
      <x:c r="R276" s="127" t="str">
        <x:f>IF(D276="","",IF(COUNTIFS('KONTAKTE'!$A$7:$A$306,A276,'KONTAKTE'!$B$7:$B$306,D276)&lt;&gt;1,"",IFERROR(INDEX('KONTAKTE'!$AD$7:$AD$306,SUMIFS('KONTAKTE'!$AF$7:$AF$306,'KONTAKTE'!$A$7:$A$306,A276,'KONTAKTE'!$B$7:$B$306,D276)),"")))</x:f>
      </x:c>
      <x:c r="S276" s="123" t="str">
        <x:f>IF(D276="","",IF(COUNTIFS('KONTAKTE'!$A$7:$A$306,A276,'KONTAKTE'!$B$7:$B$306,D276)&lt;&gt;1,"",IFERROR(INDEX('KONTAKTE'!$Z$7:$Z$306,SUMIFS('KONTAKTE'!$AF$7:$AF$306,'KONTAKTE'!$A$7:$A$306,A276,'KONTAKTE'!$B$7:$B$306,D276)),"")))</x:f>
      </x:c>
      <x:c r="T276" s="123" t="str">
        <x:f>IF(D276="","",IF(COUNTIFS('KONTAKTE'!$A$7:$A$306,A276,'KONTAKTE'!$B$7:$B$306,D276)&lt;&gt;1,"",IFERROR(INDEX('KONTAKTE'!$AA$7:$AA$306,SUMIFS('KONTAKTE'!$AF$7:$AF$306,'KONTAKTE'!$A$7:$A$306,A276,'KONTAKTE'!$B$7:$B$306,D276)),"")))</x:f>
      </x:c>
      <x:c r="U276" s="131" t="str">
        <x:f>IF(OR(D276="",F276="",Y276=""),"",IFERROR(INT(F276-Y276),""))</x:f>
      </x:c>
      <x:c r="V276" s="123" t="str">
        <x:f>IF(C276="","",IF(COUNTIFS('KONTAKTE'!$A$7:$A$306,A276,'KONTAKTE'!$B$7:$B$306,D276)=0,"Lead-ID fehlt",IF(COUNTIFS('KONTAKTE'!$A$7:$A$306,A276,'KONTAKTE'!$B$7:$B$306,D276)&gt;1,"Lead-ID doppelt",IF(AND(G276="customer_won",E276=""),"Deal-ID fehlt",IF(AND(B276="Ja",G276="qualified_lead",D276&lt;&gt;"",COUNTIFS($A$7:$A$406,A276,$B$7:$B$406,"Ja",$D$7:$D$406,D276,$G$7:$G$406,"qualified_lead")&gt;1),"Duplikat prüfen",IF(AND(B276="Ja",G276="customer_won",E276&lt;&gt;"",COUNTIFS($A$7:$A$406,A276,$B$7:$B$406,"Ja",$E$7:$E$406,E276,$G$7:$G$406,"customer_won")&gt;1),"Duplikat prüfen",IF(U276&lt;0,"Datum prüfen",IF(AND(OR(G276="customer_won",G276="revenue_recorded"),OR(J276="",K276="Nicht zutreffend")),"Wert prüfen",IF(AND(G276="customer_lost",COUNTIFS($A$7:$A$406,A276,$D$7:$D$406,D276,$G$7:$G$406,"qualified_lead",$F$7:$F$406,"&lt;="&amp;F276,$B$7:$B$406,"Ja")=0),"Qualifikation fehlt","Bereit")))))))))</x:f>
      </x:c>
      <x:c r="W276" s="123" t="n">
        <x:f>IF(AND(B276="Ja",G276="qualified_lead",D276&lt;&gt;""),IF(COUNTIFS($A$7:A276,A276,$B$7:B276,"Ja",$D$7:D276,D276,$G$7:G276,"qualified_lead")=1,1,0),0)</x:f>
        <x:v>0</x:v>
      </x:c>
      <x:c r="X276" s="123" t="n">
        <x:f>IF(AND(B276="Ja",G276="customer_won",E276&lt;&gt;""),IF(COUNTIFS($A$7:A276,A276,$B$7:B276,"Ja",$E$7:E276,E276,$G$7:G276,"customer_won")=1,1,0),0)</x:f>
        <x:v>0</x:v>
      </x:c>
      <x:c r="Y276" s="133" t="str">
        <x:f>IF(D276="","",IF(COUNTIFS('KONTAKTE'!$A$7:$A$306,A276,'KONTAKTE'!$B$7:$B$306,D276)&lt;&gt;1,"",IFERROR(INDEX('KONTAKTE'!$F$7:$F$306,SUMIFS('KONTAKTE'!$AF$7:$AF$306,'KONTAKTE'!$A$7:$A$306,A276,'KONTAKTE'!$B$7:$B$306,D276)),"")))</x:f>
      </x:c>
    </x:row>
    <x:row r="277" ht="22.5" customHeight="1">
      <x:c r="A277" s="61" t="str">
        <x:v>Eigene Daten</x:v>
      </x:c>
      <x:c r="B277" s="61" t="str">
        <x:v>Ja</x:v>
      </x:c>
      <x:c r="C277" s="58"/>
      <x:c r="D277" s="58"/>
      <x:c r="E277" s="58"/>
      <x:c r="F277" s="125"/>
      <x:c r="G277" s="58"/>
      <x:c r="H277" s="58"/>
      <x:c r="I277" s="58"/>
      <x:c r="J277" s="129"/>
      <x:c r="K277" s="58"/>
      <x:c r="L277" s="58"/>
      <x:c r="M277" s="58"/>
      <x:c r="N277" s="58"/>
      <x:c r="O277" s="58"/>
      <x:c r="P277" s="58"/>
      <x:c r="Q277" s="58"/>
      <x:c r="R277" s="127" t="str">
        <x:f>IF(D277="","",IF(COUNTIFS('KONTAKTE'!$A$7:$A$306,A277,'KONTAKTE'!$B$7:$B$306,D277)&lt;&gt;1,"",IFERROR(INDEX('KONTAKTE'!$AD$7:$AD$306,SUMIFS('KONTAKTE'!$AF$7:$AF$306,'KONTAKTE'!$A$7:$A$306,A277,'KONTAKTE'!$B$7:$B$306,D277)),"")))</x:f>
      </x:c>
      <x:c r="S277" s="123" t="str">
        <x:f>IF(D277="","",IF(COUNTIFS('KONTAKTE'!$A$7:$A$306,A277,'KONTAKTE'!$B$7:$B$306,D277)&lt;&gt;1,"",IFERROR(INDEX('KONTAKTE'!$Z$7:$Z$306,SUMIFS('KONTAKTE'!$AF$7:$AF$306,'KONTAKTE'!$A$7:$A$306,A277,'KONTAKTE'!$B$7:$B$306,D277)),"")))</x:f>
      </x:c>
      <x:c r="T277" s="123" t="str">
        <x:f>IF(D277="","",IF(COUNTIFS('KONTAKTE'!$A$7:$A$306,A277,'KONTAKTE'!$B$7:$B$306,D277)&lt;&gt;1,"",IFERROR(INDEX('KONTAKTE'!$AA$7:$AA$306,SUMIFS('KONTAKTE'!$AF$7:$AF$306,'KONTAKTE'!$A$7:$A$306,A277,'KONTAKTE'!$B$7:$B$306,D277)),"")))</x:f>
      </x:c>
      <x:c r="U277" s="131" t="str">
        <x:f>IF(OR(D277="",F277="",Y277=""),"",IFERROR(INT(F277-Y277),""))</x:f>
      </x:c>
      <x:c r="V277" s="123" t="str">
        <x:f>IF(C277="","",IF(COUNTIFS('KONTAKTE'!$A$7:$A$306,A277,'KONTAKTE'!$B$7:$B$306,D277)=0,"Lead-ID fehlt",IF(COUNTIFS('KONTAKTE'!$A$7:$A$306,A277,'KONTAKTE'!$B$7:$B$306,D277)&gt;1,"Lead-ID doppelt",IF(AND(G277="customer_won",E277=""),"Deal-ID fehlt",IF(AND(B277="Ja",G277="qualified_lead",D277&lt;&gt;"",COUNTIFS($A$7:$A$406,A277,$B$7:$B$406,"Ja",$D$7:$D$406,D277,$G$7:$G$406,"qualified_lead")&gt;1),"Duplikat prüfen",IF(AND(B277="Ja",G277="customer_won",E277&lt;&gt;"",COUNTIFS($A$7:$A$406,A277,$B$7:$B$406,"Ja",$E$7:$E$406,E277,$G$7:$G$406,"customer_won")&gt;1),"Duplikat prüfen",IF(U277&lt;0,"Datum prüfen",IF(AND(OR(G277="customer_won",G277="revenue_recorded"),OR(J277="",K277="Nicht zutreffend")),"Wert prüfen",IF(AND(G277="customer_lost",COUNTIFS($A$7:$A$406,A277,$D$7:$D$406,D277,$G$7:$G$406,"qualified_lead",$F$7:$F$406,"&lt;="&amp;F277,$B$7:$B$406,"Ja")=0),"Qualifikation fehlt","Bereit")))))))))</x:f>
      </x:c>
      <x:c r="W277" s="123" t="n">
        <x:f>IF(AND(B277="Ja",G277="qualified_lead",D277&lt;&gt;""),IF(COUNTIFS($A$7:A277,A277,$B$7:B277,"Ja",$D$7:D277,D277,$G$7:G277,"qualified_lead")=1,1,0),0)</x:f>
        <x:v>0</x:v>
      </x:c>
      <x:c r="X277" s="123" t="n">
        <x:f>IF(AND(B277="Ja",G277="customer_won",E277&lt;&gt;""),IF(COUNTIFS($A$7:A277,A277,$B$7:B277,"Ja",$E$7:E277,E277,$G$7:G277,"customer_won")=1,1,0),0)</x:f>
        <x:v>0</x:v>
      </x:c>
      <x:c r="Y277" s="133" t="str">
        <x:f>IF(D277="","",IF(COUNTIFS('KONTAKTE'!$A$7:$A$306,A277,'KONTAKTE'!$B$7:$B$306,D277)&lt;&gt;1,"",IFERROR(INDEX('KONTAKTE'!$F$7:$F$306,SUMIFS('KONTAKTE'!$AF$7:$AF$306,'KONTAKTE'!$A$7:$A$306,A277,'KONTAKTE'!$B$7:$B$306,D277)),"")))</x:f>
      </x:c>
    </x:row>
    <x:row r="278" ht="22.5" customHeight="1">
      <x:c r="A278" s="61" t="str">
        <x:v>Eigene Daten</x:v>
      </x:c>
      <x:c r="B278" s="61" t="str">
        <x:v>Ja</x:v>
      </x:c>
      <x:c r="C278" s="58"/>
      <x:c r="D278" s="58"/>
      <x:c r="E278" s="58"/>
      <x:c r="F278" s="125"/>
      <x:c r="G278" s="58"/>
      <x:c r="H278" s="58"/>
      <x:c r="I278" s="58"/>
      <x:c r="J278" s="129"/>
      <x:c r="K278" s="58"/>
      <x:c r="L278" s="58"/>
      <x:c r="M278" s="58"/>
      <x:c r="N278" s="58"/>
      <x:c r="O278" s="58"/>
      <x:c r="P278" s="58"/>
      <x:c r="Q278" s="58"/>
      <x:c r="R278" s="127" t="str">
        <x:f>IF(D278="","",IF(COUNTIFS('KONTAKTE'!$A$7:$A$306,A278,'KONTAKTE'!$B$7:$B$306,D278)&lt;&gt;1,"",IFERROR(INDEX('KONTAKTE'!$AD$7:$AD$306,SUMIFS('KONTAKTE'!$AF$7:$AF$306,'KONTAKTE'!$A$7:$A$306,A278,'KONTAKTE'!$B$7:$B$306,D278)),"")))</x:f>
      </x:c>
      <x:c r="S278" s="123" t="str">
        <x:f>IF(D278="","",IF(COUNTIFS('KONTAKTE'!$A$7:$A$306,A278,'KONTAKTE'!$B$7:$B$306,D278)&lt;&gt;1,"",IFERROR(INDEX('KONTAKTE'!$Z$7:$Z$306,SUMIFS('KONTAKTE'!$AF$7:$AF$306,'KONTAKTE'!$A$7:$A$306,A278,'KONTAKTE'!$B$7:$B$306,D278)),"")))</x:f>
      </x:c>
      <x:c r="T278" s="123" t="str">
        <x:f>IF(D278="","",IF(COUNTIFS('KONTAKTE'!$A$7:$A$306,A278,'KONTAKTE'!$B$7:$B$306,D278)&lt;&gt;1,"",IFERROR(INDEX('KONTAKTE'!$AA$7:$AA$306,SUMIFS('KONTAKTE'!$AF$7:$AF$306,'KONTAKTE'!$A$7:$A$306,A278,'KONTAKTE'!$B$7:$B$306,D278)),"")))</x:f>
      </x:c>
      <x:c r="U278" s="131" t="str">
        <x:f>IF(OR(D278="",F278="",Y278=""),"",IFERROR(INT(F278-Y278),""))</x:f>
      </x:c>
      <x:c r="V278" s="123" t="str">
        <x:f>IF(C278="","",IF(COUNTIFS('KONTAKTE'!$A$7:$A$306,A278,'KONTAKTE'!$B$7:$B$306,D278)=0,"Lead-ID fehlt",IF(COUNTIFS('KONTAKTE'!$A$7:$A$306,A278,'KONTAKTE'!$B$7:$B$306,D278)&gt;1,"Lead-ID doppelt",IF(AND(G278="customer_won",E278=""),"Deal-ID fehlt",IF(AND(B278="Ja",G278="qualified_lead",D278&lt;&gt;"",COUNTIFS($A$7:$A$406,A278,$B$7:$B$406,"Ja",$D$7:$D$406,D278,$G$7:$G$406,"qualified_lead")&gt;1),"Duplikat prüfen",IF(AND(B278="Ja",G278="customer_won",E278&lt;&gt;"",COUNTIFS($A$7:$A$406,A278,$B$7:$B$406,"Ja",$E$7:$E$406,E278,$G$7:$G$406,"customer_won")&gt;1),"Duplikat prüfen",IF(U278&lt;0,"Datum prüfen",IF(AND(OR(G278="customer_won",G278="revenue_recorded"),OR(J278="",K278="Nicht zutreffend")),"Wert prüfen",IF(AND(G278="customer_lost",COUNTIFS($A$7:$A$406,A278,$D$7:$D$406,D278,$G$7:$G$406,"qualified_lead",$F$7:$F$406,"&lt;="&amp;F278,$B$7:$B$406,"Ja")=0),"Qualifikation fehlt","Bereit")))))))))</x:f>
      </x:c>
      <x:c r="W278" s="123" t="n">
        <x:f>IF(AND(B278="Ja",G278="qualified_lead",D278&lt;&gt;""),IF(COUNTIFS($A$7:A278,A278,$B$7:B278,"Ja",$D$7:D278,D278,$G$7:G278,"qualified_lead")=1,1,0),0)</x:f>
        <x:v>0</x:v>
      </x:c>
      <x:c r="X278" s="123" t="n">
        <x:f>IF(AND(B278="Ja",G278="customer_won",E278&lt;&gt;""),IF(COUNTIFS($A$7:A278,A278,$B$7:B278,"Ja",$E$7:E278,E278,$G$7:G278,"customer_won")=1,1,0),0)</x:f>
        <x:v>0</x:v>
      </x:c>
      <x:c r="Y278" s="133" t="str">
        <x:f>IF(D278="","",IF(COUNTIFS('KONTAKTE'!$A$7:$A$306,A278,'KONTAKTE'!$B$7:$B$306,D278)&lt;&gt;1,"",IFERROR(INDEX('KONTAKTE'!$F$7:$F$306,SUMIFS('KONTAKTE'!$AF$7:$AF$306,'KONTAKTE'!$A$7:$A$306,A278,'KONTAKTE'!$B$7:$B$306,D278)),"")))</x:f>
      </x:c>
    </x:row>
    <x:row r="279" ht="22.5" customHeight="1">
      <x:c r="A279" s="61" t="str">
        <x:v>Eigene Daten</x:v>
      </x:c>
      <x:c r="B279" s="61" t="str">
        <x:v>Ja</x:v>
      </x:c>
      <x:c r="C279" s="58"/>
      <x:c r="D279" s="58"/>
      <x:c r="E279" s="58"/>
      <x:c r="F279" s="125"/>
      <x:c r="G279" s="58"/>
      <x:c r="H279" s="58"/>
      <x:c r="I279" s="58"/>
      <x:c r="J279" s="129"/>
      <x:c r="K279" s="58"/>
      <x:c r="L279" s="58"/>
      <x:c r="M279" s="58"/>
      <x:c r="N279" s="58"/>
      <x:c r="O279" s="58"/>
      <x:c r="P279" s="58"/>
      <x:c r="Q279" s="58"/>
      <x:c r="R279" s="127" t="str">
        <x:f>IF(D279="","",IF(COUNTIFS('KONTAKTE'!$A$7:$A$306,A279,'KONTAKTE'!$B$7:$B$306,D279)&lt;&gt;1,"",IFERROR(INDEX('KONTAKTE'!$AD$7:$AD$306,SUMIFS('KONTAKTE'!$AF$7:$AF$306,'KONTAKTE'!$A$7:$A$306,A279,'KONTAKTE'!$B$7:$B$306,D279)),"")))</x:f>
      </x:c>
      <x:c r="S279" s="123" t="str">
        <x:f>IF(D279="","",IF(COUNTIFS('KONTAKTE'!$A$7:$A$306,A279,'KONTAKTE'!$B$7:$B$306,D279)&lt;&gt;1,"",IFERROR(INDEX('KONTAKTE'!$Z$7:$Z$306,SUMIFS('KONTAKTE'!$AF$7:$AF$306,'KONTAKTE'!$A$7:$A$306,A279,'KONTAKTE'!$B$7:$B$306,D279)),"")))</x:f>
      </x:c>
      <x:c r="T279" s="123" t="str">
        <x:f>IF(D279="","",IF(COUNTIFS('KONTAKTE'!$A$7:$A$306,A279,'KONTAKTE'!$B$7:$B$306,D279)&lt;&gt;1,"",IFERROR(INDEX('KONTAKTE'!$AA$7:$AA$306,SUMIFS('KONTAKTE'!$AF$7:$AF$306,'KONTAKTE'!$A$7:$A$306,A279,'KONTAKTE'!$B$7:$B$306,D279)),"")))</x:f>
      </x:c>
      <x:c r="U279" s="131" t="str">
        <x:f>IF(OR(D279="",F279="",Y279=""),"",IFERROR(INT(F279-Y279),""))</x:f>
      </x:c>
      <x:c r="V279" s="123" t="str">
        <x:f>IF(C279="","",IF(COUNTIFS('KONTAKTE'!$A$7:$A$306,A279,'KONTAKTE'!$B$7:$B$306,D279)=0,"Lead-ID fehlt",IF(COUNTIFS('KONTAKTE'!$A$7:$A$306,A279,'KONTAKTE'!$B$7:$B$306,D279)&gt;1,"Lead-ID doppelt",IF(AND(G279="customer_won",E279=""),"Deal-ID fehlt",IF(AND(B279="Ja",G279="qualified_lead",D279&lt;&gt;"",COUNTIFS($A$7:$A$406,A279,$B$7:$B$406,"Ja",$D$7:$D$406,D279,$G$7:$G$406,"qualified_lead")&gt;1),"Duplikat prüfen",IF(AND(B279="Ja",G279="customer_won",E279&lt;&gt;"",COUNTIFS($A$7:$A$406,A279,$B$7:$B$406,"Ja",$E$7:$E$406,E279,$G$7:$G$406,"customer_won")&gt;1),"Duplikat prüfen",IF(U279&lt;0,"Datum prüfen",IF(AND(OR(G279="customer_won",G279="revenue_recorded"),OR(J279="",K279="Nicht zutreffend")),"Wert prüfen",IF(AND(G279="customer_lost",COUNTIFS($A$7:$A$406,A279,$D$7:$D$406,D279,$G$7:$G$406,"qualified_lead",$F$7:$F$406,"&lt;="&amp;F279,$B$7:$B$406,"Ja")=0),"Qualifikation fehlt","Bereit")))))))))</x:f>
      </x:c>
      <x:c r="W279" s="123" t="n">
        <x:f>IF(AND(B279="Ja",G279="qualified_lead",D279&lt;&gt;""),IF(COUNTIFS($A$7:A279,A279,$B$7:B279,"Ja",$D$7:D279,D279,$G$7:G279,"qualified_lead")=1,1,0),0)</x:f>
        <x:v>0</x:v>
      </x:c>
      <x:c r="X279" s="123" t="n">
        <x:f>IF(AND(B279="Ja",G279="customer_won",E279&lt;&gt;""),IF(COUNTIFS($A$7:A279,A279,$B$7:B279,"Ja",$E$7:E279,E279,$G$7:G279,"customer_won")=1,1,0),0)</x:f>
        <x:v>0</x:v>
      </x:c>
      <x:c r="Y279" s="133" t="str">
        <x:f>IF(D279="","",IF(COUNTIFS('KONTAKTE'!$A$7:$A$306,A279,'KONTAKTE'!$B$7:$B$306,D279)&lt;&gt;1,"",IFERROR(INDEX('KONTAKTE'!$F$7:$F$306,SUMIFS('KONTAKTE'!$AF$7:$AF$306,'KONTAKTE'!$A$7:$A$306,A279,'KONTAKTE'!$B$7:$B$306,D279)),"")))</x:f>
      </x:c>
    </x:row>
    <x:row r="280" ht="22.5" customHeight="1">
      <x:c r="A280" s="61" t="str">
        <x:v>Eigene Daten</x:v>
      </x:c>
      <x:c r="B280" s="61" t="str">
        <x:v>Ja</x:v>
      </x:c>
      <x:c r="C280" s="58"/>
      <x:c r="D280" s="58"/>
      <x:c r="E280" s="58"/>
      <x:c r="F280" s="125"/>
      <x:c r="G280" s="58"/>
      <x:c r="H280" s="58"/>
      <x:c r="I280" s="58"/>
      <x:c r="J280" s="129"/>
      <x:c r="K280" s="58"/>
      <x:c r="L280" s="58"/>
      <x:c r="M280" s="58"/>
      <x:c r="N280" s="58"/>
      <x:c r="O280" s="58"/>
      <x:c r="P280" s="58"/>
      <x:c r="Q280" s="58"/>
      <x:c r="R280" s="127" t="str">
        <x:f>IF(D280="","",IF(COUNTIFS('KONTAKTE'!$A$7:$A$306,A280,'KONTAKTE'!$B$7:$B$306,D280)&lt;&gt;1,"",IFERROR(INDEX('KONTAKTE'!$AD$7:$AD$306,SUMIFS('KONTAKTE'!$AF$7:$AF$306,'KONTAKTE'!$A$7:$A$306,A280,'KONTAKTE'!$B$7:$B$306,D280)),"")))</x:f>
      </x:c>
      <x:c r="S280" s="123" t="str">
        <x:f>IF(D280="","",IF(COUNTIFS('KONTAKTE'!$A$7:$A$306,A280,'KONTAKTE'!$B$7:$B$306,D280)&lt;&gt;1,"",IFERROR(INDEX('KONTAKTE'!$Z$7:$Z$306,SUMIFS('KONTAKTE'!$AF$7:$AF$306,'KONTAKTE'!$A$7:$A$306,A280,'KONTAKTE'!$B$7:$B$306,D280)),"")))</x:f>
      </x:c>
      <x:c r="T280" s="123" t="str">
        <x:f>IF(D280="","",IF(COUNTIFS('KONTAKTE'!$A$7:$A$306,A280,'KONTAKTE'!$B$7:$B$306,D280)&lt;&gt;1,"",IFERROR(INDEX('KONTAKTE'!$AA$7:$AA$306,SUMIFS('KONTAKTE'!$AF$7:$AF$306,'KONTAKTE'!$A$7:$A$306,A280,'KONTAKTE'!$B$7:$B$306,D280)),"")))</x:f>
      </x:c>
      <x:c r="U280" s="131" t="str">
        <x:f>IF(OR(D280="",F280="",Y280=""),"",IFERROR(INT(F280-Y280),""))</x:f>
      </x:c>
      <x:c r="V280" s="123" t="str">
        <x:f>IF(C280="","",IF(COUNTIFS('KONTAKTE'!$A$7:$A$306,A280,'KONTAKTE'!$B$7:$B$306,D280)=0,"Lead-ID fehlt",IF(COUNTIFS('KONTAKTE'!$A$7:$A$306,A280,'KONTAKTE'!$B$7:$B$306,D280)&gt;1,"Lead-ID doppelt",IF(AND(G280="customer_won",E280=""),"Deal-ID fehlt",IF(AND(B280="Ja",G280="qualified_lead",D280&lt;&gt;"",COUNTIFS($A$7:$A$406,A280,$B$7:$B$406,"Ja",$D$7:$D$406,D280,$G$7:$G$406,"qualified_lead")&gt;1),"Duplikat prüfen",IF(AND(B280="Ja",G280="customer_won",E280&lt;&gt;"",COUNTIFS($A$7:$A$406,A280,$B$7:$B$406,"Ja",$E$7:$E$406,E280,$G$7:$G$406,"customer_won")&gt;1),"Duplikat prüfen",IF(U280&lt;0,"Datum prüfen",IF(AND(OR(G280="customer_won",G280="revenue_recorded"),OR(J280="",K280="Nicht zutreffend")),"Wert prüfen",IF(AND(G280="customer_lost",COUNTIFS($A$7:$A$406,A280,$D$7:$D$406,D280,$G$7:$G$406,"qualified_lead",$F$7:$F$406,"&lt;="&amp;F280,$B$7:$B$406,"Ja")=0),"Qualifikation fehlt","Bereit")))))))))</x:f>
      </x:c>
      <x:c r="W280" s="123" t="n">
        <x:f>IF(AND(B280="Ja",G280="qualified_lead",D280&lt;&gt;""),IF(COUNTIFS($A$7:A280,A280,$B$7:B280,"Ja",$D$7:D280,D280,$G$7:G280,"qualified_lead")=1,1,0),0)</x:f>
        <x:v>0</x:v>
      </x:c>
      <x:c r="X280" s="123" t="n">
        <x:f>IF(AND(B280="Ja",G280="customer_won",E280&lt;&gt;""),IF(COUNTIFS($A$7:A280,A280,$B$7:B280,"Ja",$E$7:E280,E280,$G$7:G280,"customer_won")=1,1,0),0)</x:f>
        <x:v>0</x:v>
      </x:c>
      <x:c r="Y280" s="133" t="str">
        <x:f>IF(D280="","",IF(COUNTIFS('KONTAKTE'!$A$7:$A$306,A280,'KONTAKTE'!$B$7:$B$306,D280)&lt;&gt;1,"",IFERROR(INDEX('KONTAKTE'!$F$7:$F$306,SUMIFS('KONTAKTE'!$AF$7:$AF$306,'KONTAKTE'!$A$7:$A$306,A280,'KONTAKTE'!$B$7:$B$306,D280)),"")))</x:f>
      </x:c>
    </x:row>
    <x:row r="281" ht="22.5" customHeight="1">
      <x:c r="A281" s="61" t="str">
        <x:v>Eigene Daten</x:v>
      </x:c>
      <x:c r="B281" s="61" t="str">
        <x:v>Ja</x:v>
      </x:c>
      <x:c r="C281" s="58"/>
      <x:c r="D281" s="58"/>
      <x:c r="E281" s="58"/>
      <x:c r="F281" s="125"/>
      <x:c r="G281" s="58"/>
      <x:c r="H281" s="58"/>
      <x:c r="I281" s="58"/>
      <x:c r="J281" s="129"/>
      <x:c r="K281" s="58"/>
      <x:c r="L281" s="58"/>
      <x:c r="M281" s="58"/>
      <x:c r="N281" s="58"/>
      <x:c r="O281" s="58"/>
      <x:c r="P281" s="58"/>
      <x:c r="Q281" s="58"/>
      <x:c r="R281" s="127" t="str">
        <x:f>IF(D281="","",IF(COUNTIFS('KONTAKTE'!$A$7:$A$306,A281,'KONTAKTE'!$B$7:$B$306,D281)&lt;&gt;1,"",IFERROR(INDEX('KONTAKTE'!$AD$7:$AD$306,SUMIFS('KONTAKTE'!$AF$7:$AF$306,'KONTAKTE'!$A$7:$A$306,A281,'KONTAKTE'!$B$7:$B$306,D281)),"")))</x:f>
      </x:c>
      <x:c r="S281" s="123" t="str">
        <x:f>IF(D281="","",IF(COUNTIFS('KONTAKTE'!$A$7:$A$306,A281,'KONTAKTE'!$B$7:$B$306,D281)&lt;&gt;1,"",IFERROR(INDEX('KONTAKTE'!$Z$7:$Z$306,SUMIFS('KONTAKTE'!$AF$7:$AF$306,'KONTAKTE'!$A$7:$A$306,A281,'KONTAKTE'!$B$7:$B$306,D281)),"")))</x:f>
      </x:c>
      <x:c r="T281" s="123" t="str">
        <x:f>IF(D281="","",IF(COUNTIFS('KONTAKTE'!$A$7:$A$306,A281,'KONTAKTE'!$B$7:$B$306,D281)&lt;&gt;1,"",IFERROR(INDEX('KONTAKTE'!$AA$7:$AA$306,SUMIFS('KONTAKTE'!$AF$7:$AF$306,'KONTAKTE'!$A$7:$A$306,A281,'KONTAKTE'!$B$7:$B$306,D281)),"")))</x:f>
      </x:c>
      <x:c r="U281" s="131" t="str">
        <x:f>IF(OR(D281="",F281="",Y281=""),"",IFERROR(INT(F281-Y281),""))</x:f>
      </x:c>
      <x:c r="V281" s="123" t="str">
        <x:f>IF(C281="","",IF(COUNTIFS('KONTAKTE'!$A$7:$A$306,A281,'KONTAKTE'!$B$7:$B$306,D281)=0,"Lead-ID fehlt",IF(COUNTIFS('KONTAKTE'!$A$7:$A$306,A281,'KONTAKTE'!$B$7:$B$306,D281)&gt;1,"Lead-ID doppelt",IF(AND(G281="customer_won",E281=""),"Deal-ID fehlt",IF(AND(B281="Ja",G281="qualified_lead",D281&lt;&gt;"",COUNTIFS($A$7:$A$406,A281,$B$7:$B$406,"Ja",$D$7:$D$406,D281,$G$7:$G$406,"qualified_lead")&gt;1),"Duplikat prüfen",IF(AND(B281="Ja",G281="customer_won",E281&lt;&gt;"",COUNTIFS($A$7:$A$406,A281,$B$7:$B$406,"Ja",$E$7:$E$406,E281,$G$7:$G$406,"customer_won")&gt;1),"Duplikat prüfen",IF(U281&lt;0,"Datum prüfen",IF(AND(OR(G281="customer_won",G281="revenue_recorded"),OR(J281="",K281="Nicht zutreffend")),"Wert prüfen",IF(AND(G281="customer_lost",COUNTIFS($A$7:$A$406,A281,$D$7:$D$406,D281,$G$7:$G$406,"qualified_lead",$F$7:$F$406,"&lt;="&amp;F281,$B$7:$B$406,"Ja")=0),"Qualifikation fehlt","Bereit")))))))))</x:f>
      </x:c>
      <x:c r="W281" s="123" t="n">
        <x:f>IF(AND(B281="Ja",G281="qualified_lead",D281&lt;&gt;""),IF(COUNTIFS($A$7:A281,A281,$B$7:B281,"Ja",$D$7:D281,D281,$G$7:G281,"qualified_lead")=1,1,0),0)</x:f>
        <x:v>0</x:v>
      </x:c>
      <x:c r="X281" s="123" t="n">
        <x:f>IF(AND(B281="Ja",G281="customer_won",E281&lt;&gt;""),IF(COUNTIFS($A$7:A281,A281,$B$7:B281,"Ja",$E$7:E281,E281,$G$7:G281,"customer_won")=1,1,0),0)</x:f>
        <x:v>0</x:v>
      </x:c>
      <x:c r="Y281" s="133" t="str">
        <x:f>IF(D281="","",IF(COUNTIFS('KONTAKTE'!$A$7:$A$306,A281,'KONTAKTE'!$B$7:$B$306,D281)&lt;&gt;1,"",IFERROR(INDEX('KONTAKTE'!$F$7:$F$306,SUMIFS('KONTAKTE'!$AF$7:$AF$306,'KONTAKTE'!$A$7:$A$306,A281,'KONTAKTE'!$B$7:$B$306,D281)),"")))</x:f>
      </x:c>
    </x:row>
    <x:row r="282" ht="22.5" customHeight="1">
      <x:c r="A282" s="61" t="str">
        <x:v>Eigene Daten</x:v>
      </x:c>
      <x:c r="B282" s="61" t="str">
        <x:v>Ja</x:v>
      </x:c>
      <x:c r="C282" s="58"/>
      <x:c r="D282" s="58"/>
      <x:c r="E282" s="58"/>
      <x:c r="F282" s="125"/>
      <x:c r="G282" s="58"/>
      <x:c r="H282" s="58"/>
      <x:c r="I282" s="58"/>
      <x:c r="J282" s="129"/>
      <x:c r="K282" s="58"/>
      <x:c r="L282" s="58"/>
      <x:c r="M282" s="58"/>
      <x:c r="N282" s="58"/>
      <x:c r="O282" s="58"/>
      <x:c r="P282" s="58"/>
      <x:c r="Q282" s="58"/>
      <x:c r="R282" s="127" t="str">
        <x:f>IF(D282="","",IF(COUNTIFS('KONTAKTE'!$A$7:$A$306,A282,'KONTAKTE'!$B$7:$B$306,D282)&lt;&gt;1,"",IFERROR(INDEX('KONTAKTE'!$AD$7:$AD$306,SUMIFS('KONTAKTE'!$AF$7:$AF$306,'KONTAKTE'!$A$7:$A$306,A282,'KONTAKTE'!$B$7:$B$306,D282)),"")))</x:f>
      </x:c>
      <x:c r="S282" s="123" t="str">
        <x:f>IF(D282="","",IF(COUNTIFS('KONTAKTE'!$A$7:$A$306,A282,'KONTAKTE'!$B$7:$B$306,D282)&lt;&gt;1,"",IFERROR(INDEX('KONTAKTE'!$Z$7:$Z$306,SUMIFS('KONTAKTE'!$AF$7:$AF$306,'KONTAKTE'!$A$7:$A$306,A282,'KONTAKTE'!$B$7:$B$306,D282)),"")))</x:f>
      </x:c>
      <x:c r="T282" s="123" t="str">
        <x:f>IF(D282="","",IF(COUNTIFS('KONTAKTE'!$A$7:$A$306,A282,'KONTAKTE'!$B$7:$B$306,D282)&lt;&gt;1,"",IFERROR(INDEX('KONTAKTE'!$AA$7:$AA$306,SUMIFS('KONTAKTE'!$AF$7:$AF$306,'KONTAKTE'!$A$7:$A$306,A282,'KONTAKTE'!$B$7:$B$306,D282)),"")))</x:f>
      </x:c>
      <x:c r="U282" s="131" t="str">
        <x:f>IF(OR(D282="",F282="",Y282=""),"",IFERROR(INT(F282-Y282),""))</x:f>
      </x:c>
      <x:c r="V282" s="123" t="str">
        <x:f>IF(C282="","",IF(COUNTIFS('KONTAKTE'!$A$7:$A$306,A282,'KONTAKTE'!$B$7:$B$306,D282)=0,"Lead-ID fehlt",IF(COUNTIFS('KONTAKTE'!$A$7:$A$306,A282,'KONTAKTE'!$B$7:$B$306,D282)&gt;1,"Lead-ID doppelt",IF(AND(G282="customer_won",E282=""),"Deal-ID fehlt",IF(AND(B282="Ja",G282="qualified_lead",D282&lt;&gt;"",COUNTIFS($A$7:$A$406,A282,$B$7:$B$406,"Ja",$D$7:$D$406,D282,$G$7:$G$406,"qualified_lead")&gt;1),"Duplikat prüfen",IF(AND(B282="Ja",G282="customer_won",E282&lt;&gt;"",COUNTIFS($A$7:$A$406,A282,$B$7:$B$406,"Ja",$E$7:$E$406,E282,$G$7:$G$406,"customer_won")&gt;1),"Duplikat prüfen",IF(U282&lt;0,"Datum prüfen",IF(AND(OR(G282="customer_won",G282="revenue_recorded"),OR(J282="",K282="Nicht zutreffend")),"Wert prüfen",IF(AND(G282="customer_lost",COUNTIFS($A$7:$A$406,A282,$D$7:$D$406,D282,$G$7:$G$406,"qualified_lead",$F$7:$F$406,"&lt;="&amp;F282,$B$7:$B$406,"Ja")=0),"Qualifikation fehlt","Bereit")))))))))</x:f>
      </x:c>
      <x:c r="W282" s="123" t="n">
        <x:f>IF(AND(B282="Ja",G282="qualified_lead",D282&lt;&gt;""),IF(COUNTIFS($A$7:A282,A282,$B$7:B282,"Ja",$D$7:D282,D282,$G$7:G282,"qualified_lead")=1,1,0),0)</x:f>
        <x:v>0</x:v>
      </x:c>
      <x:c r="X282" s="123" t="n">
        <x:f>IF(AND(B282="Ja",G282="customer_won",E282&lt;&gt;""),IF(COUNTIFS($A$7:A282,A282,$B$7:B282,"Ja",$E$7:E282,E282,$G$7:G282,"customer_won")=1,1,0),0)</x:f>
        <x:v>0</x:v>
      </x:c>
      <x:c r="Y282" s="133" t="str">
        <x:f>IF(D282="","",IF(COUNTIFS('KONTAKTE'!$A$7:$A$306,A282,'KONTAKTE'!$B$7:$B$306,D282)&lt;&gt;1,"",IFERROR(INDEX('KONTAKTE'!$F$7:$F$306,SUMIFS('KONTAKTE'!$AF$7:$AF$306,'KONTAKTE'!$A$7:$A$306,A282,'KONTAKTE'!$B$7:$B$306,D282)),"")))</x:f>
      </x:c>
    </x:row>
    <x:row r="283" ht="22.5" customHeight="1">
      <x:c r="A283" s="61" t="str">
        <x:v>Eigene Daten</x:v>
      </x:c>
      <x:c r="B283" s="61" t="str">
        <x:v>Ja</x:v>
      </x:c>
      <x:c r="C283" s="58"/>
      <x:c r="D283" s="58"/>
      <x:c r="E283" s="58"/>
      <x:c r="F283" s="125"/>
      <x:c r="G283" s="58"/>
      <x:c r="H283" s="58"/>
      <x:c r="I283" s="58"/>
      <x:c r="J283" s="129"/>
      <x:c r="K283" s="58"/>
      <x:c r="L283" s="58"/>
      <x:c r="M283" s="58"/>
      <x:c r="N283" s="58"/>
      <x:c r="O283" s="58"/>
      <x:c r="P283" s="58"/>
      <x:c r="Q283" s="58"/>
      <x:c r="R283" s="127" t="str">
        <x:f>IF(D283="","",IF(COUNTIFS('KONTAKTE'!$A$7:$A$306,A283,'KONTAKTE'!$B$7:$B$306,D283)&lt;&gt;1,"",IFERROR(INDEX('KONTAKTE'!$AD$7:$AD$306,SUMIFS('KONTAKTE'!$AF$7:$AF$306,'KONTAKTE'!$A$7:$A$306,A283,'KONTAKTE'!$B$7:$B$306,D283)),"")))</x:f>
      </x:c>
      <x:c r="S283" s="123" t="str">
        <x:f>IF(D283="","",IF(COUNTIFS('KONTAKTE'!$A$7:$A$306,A283,'KONTAKTE'!$B$7:$B$306,D283)&lt;&gt;1,"",IFERROR(INDEX('KONTAKTE'!$Z$7:$Z$306,SUMIFS('KONTAKTE'!$AF$7:$AF$306,'KONTAKTE'!$A$7:$A$306,A283,'KONTAKTE'!$B$7:$B$306,D283)),"")))</x:f>
      </x:c>
      <x:c r="T283" s="123" t="str">
        <x:f>IF(D283="","",IF(COUNTIFS('KONTAKTE'!$A$7:$A$306,A283,'KONTAKTE'!$B$7:$B$306,D283)&lt;&gt;1,"",IFERROR(INDEX('KONTAKTE'!$AA$7:$AA$306,SUMIFS('KONTAKTE'!$AF$7:$AF$306,'KONTAKTE'!$A$7:$A$306,A283,'KONTAKTE'!$B$7:$B$306,D283)),"")))</x:f>
      </x:c>
      <x:c r="U283" s="131" t="str">
        <x:f>IF(OR(D283="",F283="",Y283=""),"",IFERROR(INT(F283-Y283),""))</x:f>
      </x:c>
      <x:c r="V283" s="123" t="str">
        <x:f>IF(C283="","",IF(COUNTIFS('KONTAKTE'!$A$7:$A$306,A283,'KONTAKTE'!$B$7:$B$306,D283)=0,"Lead-ID fehlt",IF(COUNTIFS('KONTAKTE'!$A$7:$A$306,A283,'KONTAKTE'!$B$7:$B$306,D283)&gt;1,"Lead-ID doppelt",IF(AND(G283="customer_won",E283=""),"Deal-ID fehlt",IF(AND(B283="Ja",G283="qualified_lead",D283&lt;&gt;"",COUNTIFS($A$7:$A$406,A283,$B$7:$B$406,"Ja",$D$7:$D$406,D283,$G$7:$G$406,"qualified_lead")&gt;1),"Duplikat prüfen",IF(AND(B283="Ja",G283="customer_won",E283&lt;&gt;"",COUNTIFS($A$7:$A$406,A283,$B$7:$B$406,"Ja",$E$7:$E$406,E283,$G$7:$G$406,"customer_won")&gt;1),"Duplikat prüfen",IF(U283&lt;0,"Datum prüfen",IF(AND(OR(G283="customer_won",G283="revenue_recorded"),OR(J283="",K283="Nicht zutreffend")),"Wert prüfen",IF(AND(G283="customer_lost",COUNTIFS($A$7:$A$406,A283,$D$7:$D$406,D283,$G$7:$G$406,"qualified_lead",$F$7:$F$406,"&lt;="&amp;F283,$B$7:$B$406,"Ja")=0),"Qualifikation fehlt","Bereit")))))))))</x:f>
      </x:c>
      <x:c r="W283" s="123" t="n">
        <x:f>IF(AND(B283="Ja",G283="qualified_lead",D283&lt;&gt;""),IF(COUNTIFS($A$7:A283,A283,$B$7:B283,"Ja",$D$7:D283,D283,$G$7:G283,"qualified_lead")=1,1,0),0)</x:f>
        <x:v>0</x:v>
      </x:c>
      <x:c r="X283" s="123" t="n">
        <x:f>IF(AND(B283="Ja",G283="customer_won",E283&lt;&gt;""),IF(COUNTIFS($A$7:A283,A283,$B$7:B283,"Ja",$E$7:E283,E283,$G$7:G283,"customer_won")=1,1,0),0)</x:f>
        <x:v>0</x:v>
      </x:c>
      <x:c r="Y283" s="133" t="str">
        <x:f>IF(D283="","",IF(COUNTIFS('KONTAKTE'!$A$7:$A$306,A283,'KONTAKTE'!$B$7:$B$306,D283)&lt;&gt;1,"",IFERROR(INDEX('KONTAKTE'!$F$7:$F$306,SUMIFS('KONTAKTE'!$AF$7:$AF$306,'KONTAKTE'!$A$7:$A$306,A283,'KONTAKTE'!$B$7:$B$306,D283)),"")))</x:f>
      </x:c>
    </x:row>
    <x:row r="284" ht="22.5" customHeight="1">
      <x:c r="A284" s="61" t="str">
        <x:v>Eigene Daten</x:v>
      </x:c>
      <x:c r="B284" s="61" t="str">
        <x:v>Ja</x:v>
      </x:c>
      <x:c r="C284" s="58"/>
      <x:c r="D284" s="58"/>
      <x:c r="E284" s="58"/>
      <x:c r="F284" s="125"/>
      <x:c r="G284" s="58"/>
      <x:c r="H284" s="58"/>
      <x:c r="I284" s="58"/>
      <x:c r="J284" s="129"/>
      <x:c r="K284" s="58"/>
      <x:c r="L284" s="58"/>
      <x:c r="M284" s="58"/>
      <x:c r="N284" s="58"/>
      <x:c r="O284" s="58"/>
      <x:c r="P284" s="58"/>
      <x:c r="Q284" s="58"/>
      <x:c r="R284" s="127" t="str">
        <x:f>IF(D284="","",IF(COUNTIFS('KONTAKTE'!$A$7:$A$306,A284,'KONTAKTE'!$B$7:$B$306,D284)&lt;&gt;1,"",IFERROR(INDEX('KONTAKTE'!$AD$7:$AD$306,SUMIFS('KONTAKTE'!$AF$7:$AF$306,'KONTAKTE'!$A$7:$A$306,A284,'KONTAKTE'!$B$7:$B$306,D284)),"")))</x:f>
      </x:c>
      <x:c r="S284" s="123" t="str">
        <x:f>IF(D284="","",IF(COUNTIFS('KONTAKTE'!$A$7:$A$306,A284,'KONTAKTE'!$B$7:$B$306,D284)&lt;&gt;1,"",IFERROR(INDEX('KONTAKTE'!$Z$7:$Z$306,SUMIFS('KONTAKTE'!$AF$7:$AF$306,'KONTAKTE'!$A$7:$A$306,A284,'KONTAKTE'!$B$7:$B$306,D284)),"")))</x:f>
      </x:c>
      <x:c r="T284" s="123" t="str">
        <x:f>IF(D284="","",IF(COUNTIFS('KONTAKTE'!$A$7:$A$306,A284,'KONTAKTE'!$B$7:$B$306,D284)&lt;&gt;1,"",IFERROR(INDEX('KONTAKTE'!$AA$7:$AA$306,SUMIFS('KONTAKTE'!$AF$7:$AF$306,'KONTAKTE'!$A$7:$A$306,A284,'KONTAKTE'!$B$7:$B$306,D284)),"")))</x:f>
      </x:c>
      <x:c r="U284" s="131" t="str">
        <x:f>IF(OR(D284="",F284="",Y284=""),"",IFERROR(INT(F284-Y284),""))</x:f>
      </x:c>
      <x:c r="V284" s="123" t="str">
        <x:f>IF(C284="","",IF(COUNTIFS('KONTAKTE'!$A$7:$A$306,A284,'KONTAKTE'!$B$7:$B$306,D284)=0,"Lead-ID fehlt",IF(COUNTIFS('KONTAKTE'!$A$7:$A$306,A284,'KONTAKTE'!$B$7:$B$306,D284)&gt;1,"Lead-ID doppelt",IF(AND(G284="customer_won",E284=""),"Deal-ID fehlt",IF(AND(B284="Ja",G284="qualified_lead",D284&lt;&gt;"",COUNTIFS($A$7:$A$406,A284,$B$7:$B$406,"Ja",$D$7:$D$406,D284,$G$7:$G$406,"qualified_lead")&gt;1),"Duplikat prüfen",IF(AND(B284="Ja",G284="customer_won",E284&lt;&gt;"",COUNTIFS($A$7:$A$406,A284,$B$7:$B$406,"Ja",$E$7:$E$406,E284,$G$7:$G$406,"customer_won")&gt;1),"Duplikat prüfen",IF(U284&lt;0,"Datum prüfen",IF(AND(OR(G284="customer_won",G284="revenue_recorded"),OR(J284="",K284="Nicht zutreffend")),"Wert prüfen",IF(AND(G284="customer_lost",COUNTIFS($A$7:$A$406,A284,$D$7:$D$406,D284,$G$7:$G$406,"qualified_lead",$F$7:$F$406,"&lt;="&amp;F284,$B$7:$B$406,"Ja")=0),"Qualifikation fehlt","Bereit")))))))))</x:f>
      </x:c>
      <x:c r="W284" s="123" t="n">
        <x:f>IF(AND(B284="Ja",G284="qualified_lead",D284&lt;&gt;""),IF(COUNTIFS($A$7:A284,A284,$B$7:B284,"Ja",$D$7:D284,D284,$G$7:G284,"qualified_lead")=1,1,0),0)</x:f>
        <x:v>0</x:v>
      </x:c>
      <x:c r="X284" s="123" t="n">
        <x:f>IF(AND(B284="Ja",G284="customer_won",E284&lt;&gt;""),IF(COUNTIFS($A$7:A284,A284,$B$7:B284,"Ja",$E$7:E284,E284,$G$7:G284,"customer_won")=1,1,0),0)</x:f>
        <x:v>0</x:v>
      </x:c>
      <x:c r="Y284" s="133" t="str">
        <x:f>IF(D284="","",IF(COUNTIFS('KONTAKTE'!$A$7:$A$306,A284,'KONTAKTE'!$B$7:$B$306,D284)&lt;&gt;1,"",IFERROR(INDEX('KONTAKTE'!$F$7:$F$306,SUMIFS('KONTAKTE'!$AF$7:$AF$306,'KONTAKTE'!$A$7:$A$306,A284,'KONTAKTE'!$B$7:$B$306,D284)),"")))</x:f>
      </x:c>
    </x:row>
    <x:row r="285" ht="22.5" customHeight="1">
      <x:c r="A285" s="61" t="str">
        <x:v>Eigene Daten</x:v>
      </x:c>
      <x:c r="B285" s="61" t="str">
        <x:v>Ja</x:v>
      </x:c>
      <x:c r="C285" s="58"/>
      <x:c r="D285" s="58"/>
      <x:c r="E285" s="58"/>
      <x:c r="F285" s="125"/>
      <x:c r="G285" s="58"/>
      <x:c r="H285" s="58"/>
      <x:c r="I285" s="58"/>
      <x:c r="J285" s="129"/>
      <x:c r="K285" s="58"/>
      <x:c r="L285" s="58"/>
      <x:c r="M285" s="58"/>
      <x:c r="N285" s="58"/>
      <x:c r="O285" s="58"/>
      <x:c r="P285" s="58"/>
      <x:c r="Q285" s="58"/>
      <x:c r="R285" s="127" t="str">
        <x:f>IF(D285="","",IF(COUNTIFS('KONTAKTE'!$A$7:$A$306,A285,'KONTAKTE'!$B$7:$B$306,D285)&lt;&gt;1,"",IFERROR(INDEX('KONTAKTE'!$AD$7:$AD$306,SUMIFS('KONTAKTE'!$AF$7:$AF$306,'KONTAKTE'!$A$7:$A$306,A285,'KONTAKTE'!$B$7:$B$306,D285)),"")))</x:f>
      </x:c>
      <x:c r="S285" s="123" t="str">
        <x:f>IF(D285="","",IF(COUNTIFS('KONTAKTE'!$A$7:$A$306,A285,'KONTAKTE'!$B$7:$B$306,D285)&lt;&gt;1,"",IFERROR(INDEX('KONTAKTE'!$Z$7:$Z$306,SUMIFS('KONTAKTE'!$AF$7:$AF$306,'KONTAKTE'!$A$7:$A$306,A285,'KONTAKTE'!$B$7:$B$306,D285)),"")))</x:f>
      </x:c>
      <x:c r="T285" s="123" t="str">
        <x:f>IF(D285="","",IF(COUNTIFS('KONTAKTE'!$A$7:$A$306,A285,'KONTAKTE'!$B$7:$B$306,D285)&lt;&gt;1,"",IFERROR(INDEX('KONTAKTE'!$AA$7:$AA$306,SUMIFS('KONTAKTE'!$AF$7:$AF$306,'KONTAKTE'!$A$7:$A$306,A285,'KONTAKTE'!$B$7:$B$306,D285)),"")))</x:f>
      </x:c>
      <x:c r="U285" s="131" t="str">
        <x:f>IF(OR(D285="",F285="",Y285=""),"",IFERROR(INT(F285-Y285),""))</x:f>
      </x:c>
      <x:c r="V285" s="123" t="str">
        <x:f>IF(C285="","",IF(COUNTIFS('KONTAKTE'!$A$7:$A$306,A285,'KONTAKTE'!$B$7:$B$306,D285)=0,"Lead-ID fehlt",IF(COUNTIFS('KONTAKTE'!$A$7:$A$306,A285,'KONTAKTE'!$B$7:$B$306,D285)&gt;1,"Lead-ID doppelt",IF(AND(G285="customer_won",E285=""),"Deal-ID fehlt",IF(AND(B285="Ja",G285="qualified_lead",D285&lt;&gt;"",COUNTIFS($A$7:$A$406,A285,$B$7:$B$406,"Ja",$D$7:$D$406,D285,$G$7:$G$406,"qualified_lead")&gt;1),"Duplikat prüfen",IF(AND(B285="Ja",G285="customer_won",E285&lt;&gt;"",COUNTIFS($A$7:$A$406,A285,$B$7:$B$406,"Ja",$E$7:$E$406,E285,$G$7:$G$406,"customer_won")&gt;1),"Duplikat prüfen",IF(U285&lt;0,"Datum prüfen",IF(AND(OR(G285="customer_won",G285="revenue_recorded"),OR(J285="",K285="Nicht zutreffend")),"Wert prüfen",IF(AND(G285="customer_lost",COUNTIFS($A$7:$A$406,A285,$D$7:$D$406,D285,$G$7:$G$406,"qualified_lead",$F$7:$F$406,"&lt;="&amp;F285,$B$7:$B$406,"Ja")=0),"Qualifikation fehlt","Bereit")))))))))</x:f>
      </x:c>
      <x:c r="W285" s="123" t="n">
        <x:f>IF(AND(B285="Ja",G285="qualified_lead",D285&lt;&gt;""),IF(COUNTIFS($A$7:A285,A285,$B$7:B285,"Ja",$D$7:D285,D285,$G$7:G285,"qualified_lead")=1,1,0),0)</x:f>
        <x:v>0</x:v>
      </x:c>
      <x:c r="X285" s="123" t="n">
        <x:f>IF(AND(B285="Ja",G285="customer_won",E285&lt;&gt;""),IF(COUNTIFS($A$7:A285,A285,$B$7:B285,"Ja",$E$7:E285,E285,$G$7:G285,"customer_won")=1,1,0),0)</x:f>
        <x:v>0</x:v>
      </x:c>
      <x:c r="Y285" s="133" t="str">
        <x:f>IF(D285="","",IF(COUNTIFS('KONTAKTE'!$A$7:$A$306,A285,'KONTAKTE'!$B$7:$B$306,D285)&lt;&gt;1,"",IFERROR(INDEX('KONTAKTE'!$F$7:$F$306,SUMIFS('KONTAKTE'!$AF$7:$AF$306,'KONTAKTE'!$A$7:$A$306,A285,'KONTAKTE'!$B$7:$B$306,D285)),"")))</x:f>
      </x:c>
    </x:row>
    <x:row r="286" ht="22.5" customHeight="1">
      <x:c r="A286" s="61" t="str">
        <x:v>Eigene Daten</x:v>
      </x:c>
      <x:c r="B286" s="61" t="str">
        <x:v>Ja</x:v>
      </x:c>
      <x:c r="C286" s="58"/>
      <x:c r="D286" s="58"/>
      <x:c r="E286" s="58"/>
      <x:c r="F286" s="125"/>
      <x:c r="G286" s="58"/>
      <x:c r="H286" s="58"/>
      <x:c r="I286" s="58"/>
      <x:c r="J286" s="129"/>
      <x:c r="K286" s="58"/>
      <x:c r="L286" s="58"/>
      <x:c r="M286" s="58"/>
      <x:c r="N286" s="58"/>
      <x:c r="O286" s="58"/>
      <x:c r="P286" s="58"/>
      <x:c r="Q286" s="58"/>
      <x:c r="R286" s="127" t="str">
        <x:f>IF(D286="","",IF(COUNTIFS('KONTAKTE'!$A$7:$A$306,A286,'KONTAKTE'!$B$7:$B$306,D286)&lt;&gt;1,"",IFERROR(INDEX('KONTAKTE'!$AD$7:$AD$306,SUMIFS('KONTAKTE'!$AF$7:$AF$306,'KONTAKTE'!$A$7:$A$306,A286,'KONTAKTE'!$B$7:$B$306,D286)),"")))</x:f>
      </x:c>
      <x:c r="S286" s="123" t="str">
        <x:f>IF(D286="","",IF(COUNTIFS('KONTAKTE'!$A$7:$A$306,A286,'KONTAKTE'!$B$7:$B$306,D286)&lt;&gt;1,"",IFERROR(INDEX('KONTAKTE'!$Z$7:$Z$306,SUMIFS('KONTAKTE'!$AF$7:$AF$306,'KONTAKTE'!$A$7:$A$306,A286,'KONTAKTE'!$B$7:$B$306,D286)),"")))</x:f>
      </x:c>
      <x:c r="T286" s="123" t="str">
        <x:f>IF(D286="","",IF(COUNTIFS('KONTAKTE'!$A$7:$A$306,A286,'KONTAKTE'!$B$7:$B$306,D286)&lt;&gt;1,"",IFERROR(INDEX('KONTAKTE'!$AA$7:$AA$306,SUMIFS('KONTAKTE'!$AF$7:$AF$306,'KONTAKTE'!$A$7:$A$306,A286,'KONTAKTE'!$B$7:$B$306,D286)),"")))</x:f>
      </x:c>
      <x:c r="U286" s="131" t="str">
        <x:f>IF(OR(D286="",F286="",Y286=""),"",IFERROR(INT(F286-Y286),""))</x:f>
      </x:c>
      <x:c r="V286" s="123" t="str">
        <x:f>IF(C286="","",IF(COUNTIFS('KONTAKTE'!$A$7:$A$306,A286,'KONTAKTE'!$B$7:$B$306,D286)=0,"Lead-ID fehlt",IF(COUNTIFS('KONTAKTE'!$A$7:$A$306,A286,'KONTAKTE'!$B$7:$B$306,D286)&gt;1,"Lead-ID doppelt",IF(AND(G286="customer_won",E286=""),"Deal-ID fehlt",IF(AND(B286="Ja",G286="qualified_lead",D286&lt;&gt;"",COUNTIFS($A$7:$A$406,A286,$B$7:$B$406,"Ja",$D$7:$D$406,D286,$G$7:$G$406,"qualified_lead")&gt;1),"Duplikat prüfen",IF(AND(B286="Ja",G286="customer_won",E286&lt;&gt;"",COUNTIFS($A$7:$A$406,A286,$B$7:$B$406,"Ja",$E$7:$E$406,E286,$G$7:$G$406,"customer_won")&gt;1),"Duplikat prüfen",IF(U286&lt;0,"Datum prüfen",IF(AND(OR(G286="customer_won",G286="revenue_recorded"),OR(J286="",K286="Nicht zutreffend")),"Wert prüfen",IF(AND(G286="customer_lost",COUNTIFS($A$7:$A$406,A286,$D$7:$D$406,D286,$G$7:$G$406,"qualified_lead",$F$7:$F$406,"&lt;="&amp;F286,$B$7:$B$406,"Ja")=0),"Qualifikation fehlt","Bereit")))))))))</x:f>
      </x:c>
      <x:c r="W286" s="123" t="n">
        <x:f>IF(AND(B286="Ja",G286="qualified_lead",D286&lt;&gt;""),IF(COUNTIFS($A$7:A286,A286,$B$7:B286,"Ja",$D$7:D286,D286,$G$7:G286,"qualified_lead")=1,1,0),0)</x:f>
        <x:v>0</x:v>
      </x:c>
      <x:c r="X286" s="123" t="n">
        <x:f>IF(AND(B286="Ja",G286="customer_won",E286&lt;&gt;""),IF(COUNTIFS($A$7:A286,A286,$B$7:B286,"Ja",$E$7:E286,E286,$G$7:G286,"customer_won")=1,1,0),0)</x:f>
        <x:v>0</x:v>
      </x:c>
      <x:c r="Y286" s="133" t="str">
        <x:f>IF(D286="","",IF(COUNTIFS('KONTAKTE'!$A$7:$A$306,A286,'KONTAKTE'!$B$7:$B$306,D286)&lt;&gt;1,"",IFERROR(INDEX('KONTAKTE'!$F$7:$F$306,SUMIFS('KONTAKTE'!$AF$7:$AF$306,'KONTAKTE'!$A$7:$A$306,A286,'KONTAKTE'!$B$7:$B$306,D286)),"")))</x:f>
      </x:c>
    </x:row>
    <x:row r="287" ht="22.5" customHeight="1">
      <x:c r="A287" s="61" t="str">
        <x:v>Eigene Daten</x:v>
      </x:c>
      <x:c r="B287" s="61" t="str">
        <x:v>Ja</x:v>
      </x:c>
      <x:c r="C287" s="58"/>
      <x:c r="D287" s="58"/>
      <x:c r="E287" s="58"/>
      <x:c r="F287" s="125"/>
      <x:c r="G287" s="58"/>
      <x:c r="H287" s="58"/>
      <x:c r="I287" s="58"/>
      <x:c r="J287" s="129"/>
      <x:c r="K287" s="58"/>
      <x:c r="L287" s="58"/>
      <x:c r="M287" s="58"/>
      <x:c r="N287" s="58"/>
      <x:c r="O287" s="58"/>
      <x:c r="P287" s="58"/>
      <x:c r="Q287" s="58"/>
      <x:c r="R287" s="127" t="str">
        <x:f>IF(D287="","",IF(COUNTIFS('KONTAKTE'!$A$7:$A$306,A287,'KONTAKTE'!$B$7:$B$306,D287)&lt;&gt;1,"",IFERROR(INDEX('KONTAKTE'!$AD$7:$AD$306,SUMIFS('KONTAKTE'!$AF$7:$AF$306,'KONTAKTE'!$A$7:$A$306,A287,'KONTAKTE'!$B$7:$B$306,D287)),"")))</x:f>
      </x:c>
      <x:c r="S287" s="123" t="str">
        <x:f>IF(D287="","",IF(COUNTIFS('KONTAKTE'!$A$7:$A$306,A287,'KONTAKTE'!$B$7:$B$306,D287)&lt;&gt;1,"",IFERROR(INDEX('KONTAKTE'!$Z$7:$Z$306,SUMIFS('KONTAKTE'!$AF$7:$AF$306,'KONTAKTE'!$A$7:$A$306,A287,'KONTAKTE'!$B$7:$B$306,D287)),"")))</x:f>
      </x:c>
      <x:c r="T287" s="123" t="str">
        <x:f>IF(D287="","",IF(COUNTIFS('KONTAKTE'!$A$7:$A$306,A287,'KONTAKTE'!$B$7:$B$306,D287)&lt;&gt;1,"",IFERROR(INDEX('KONTAKTE'!$AA$7:$AA$306,SUMIFS('KONTAKTE'!$AF$7:$AF$306,'KONTAKTE'!$A$7:$A$306,A287,'KONTAKTE'!$B$7:$B$306,D287)),"")))</x:f>
      </x:c>
      <x:c r="U287" s="131" t="str">
        <x:f>IF(OR(D287="",F287="",Y287=""),"",IFERROR(INT(F287-Y287),""))</x:f>
      </x:c>
      <x:c r="V287" s="123" t="str">
        <x:f>IF(C287="","",IF(COUNTIFS('KONTAKTE'!$A$7:$A$306,A287,'KONTAKTE'!$B$7:$B$306,D287)=0,"Lead-ID fehlt",IF(COUNTIFS('KONTAKTE'!$A$7:$A$306,A287,'KONTAKTE'!$B$7:$B$306,D287)&gt;1,"Lead-ID doppelt",IF(AND(G287="customer_won",E287=""),"Deal-ID fehlt",IF(AND(B287="Ja",G287="qualified_lead",D287&lt;&gt;"",COUNTIFS($A$7:$A$406,A287,$B$7:$B$406,"Ja",$D$7:$D$406,D287,$G$7:$G$406,"qualified_lead")&gt;1),"Duplikat prüfen",IF(AND(B287="Ja",G287="customer_won",E287&lt;&gt;"",COUNTIFS($A$7:$A$406,A287,$B$7:$B$406,"Ja",$E$7:$E$406,E287,$G$7:$G$406,"customer_won")&gt;1),"Duplikat prüfen",IF(U287&lt;0,"Datum prüfen",IF(AND(OR(G287="customer_won",G287="revenue_recorded"),OR(J287="",K287="Nicht zutreffend")),"Wert prüfen",IF(AND(G287="customer_lost",COUNTIFS($A$7:$A$406,A287,$D$7:$D$406,D287,$G$7:$G$406,"qualified_lead",$F$7:$F$406,"&lt;="&amp;F287,$B$7:$B$406,"Ja")=0),"Qualifikation fehlt","Bereit")))))))))</x:f>
      </x:c>
      <x:c r="W287" s="123" t="n">
        <x:f>IF(AND(B287="Ja",G287="qualified_lead",D287&lt;&gt;""),IF(COUNTIFS($A$7:A287,A287,$B$7:B287,"Ja",$D$7:D287,D287,$G$7:G287,"qualified_lead")=1,1,0),0)</x:f>
        <x:v>0</x:v>
      </x:c>
      <x:c r="X287" s="123" t="n">
        <x:f>IF(AND(B287="Ja",G287="customer_won",E287&lt;&gt;""),IF(COUNTIFS($A$7:A287,A287,$B$7:B287,"Ja",$E$7:E287,E287,$G$7:G287,"customer_won")=1,1,0),0)</x:f>
        <x:v>0</x:v>
      </x:c>
      <x:c r="Y287" s="133" t="str">
        <x:f>IF(D287="","",IF(COUNTIFS('KONTAKTE'!$A$7:$A$306,A287,'KONTAKTE'!$B$7:$B$306,D287)&lt;&gt;1,"",IFERROR(INDEX('KONTAKTE'!$F$7:$F$306,SUMIFS('KONTAKTE'!$AF$7:$AF$306,'KONTAKTE'!$A$7:$A$306,A287,'KONTAKTE'!$B$7:$B$306,D287)),"")))</x:f>
      </x:c>
    </x:row>
    <x:row r="288" ht="22.5" customHeight="1">
      <x:c r="A288" s="61" t="str">
        <x:v>Eigene Daten</x:v>
      </x:c>
      <x:c r="B288" s="61" t="str">
        <x:v>Ja</x:v>
      </x:c>
      <x:c r="C288" s="58"/>
      <x:c r="D288" s="58"/>
      <x:c r="E288" s="58"/>
      <x:c r="F288" s="125"/>
      <x:c r="G288" s="58"/>
      <x:c r="H288" s="58"/>
      <x:c r="I288" s="58"/>
      <x:c r="J288" s="129"/>
      <x:c r="K288" s="58"/>
      <x:c r="L288" s="58"/>
      <x:c r="M288" s="58"/>
      <x:c r="N288" s="58"/>
      <x:c r="O288" s="58"/>
      <x:c r="P288" s="58"/>
      <x:c r="Q288" s="58"/>
      <x:c r="R288" s="127" t="str">
        <x:f>IF(D288="","",IF(COUNTIFS('KONTAKTE'!$A$7:$A$306,A288,'KONTAKTE'!$B$7:$B$306,D288)&lt;&gt;1,"",IFERROR(INDEX('KONTAKTE'!$AD$7:$AD$306,SUMIFS('KONTAKTE'!$AF$7:$AF$306,'KONTAKTE'!$A$7:$A$306,A288,'KONTAKTE'!$B$7:$B$306,D288)),"")))</x:f>
      </x:c>
      <x:c r="S288" s="123" t="str">
        <x:f>IF(D288="","",IF(COUNTIFS('KONTAKTE'!$A$7:$A$306,A288,'KONTAKTE'!$B$7:$B$306,D288)&lt;&gt;1,"",IFERROR(INDEX('KONTAKTE'!$Z$7:$Z$306,SUMIFS('KONTAKTE'!$AF$7:$AF$306,'KONTAKTE'!$A$7:$A$306,A288,'KONTAKTE'!$B$7:$B$306,D288)),"")))</x:f>
      </x:c>
      <x:c r="T288" s="123" t="str">
        <x:f>IF(D288="","",IF(COUNTIFS('KONTAKTE'!$A$7:$A$306,A288,'KONTAKTE'!$B$7:$B$306,D288)&lt;&gt;1,"",IFERROR(INDEX('KONTAKTE'!$AA$7:$AA$306,SUMIFS('KONTAKTE'!$AF$7:$AF$306,'KONTAKTE'!$A$7:$A$306,A288,'KONTAKTE'!$B$7:$B$306,D288)),"")))</x:f>
      </x:c>
      <x:c r="U288" s="131" t="str">
        <x:f>IF(OR(D288="",F288="",Y288=""),"",IFERROR(INT(F288-Y288),""))</x:f>
      </x:c>
      <x:c r="V288" s="123" t="str">
        <x:f>IF(C288="","",IF(COUNTIFS('KONTAKTE'!$A$7:$A$306,A288,'KONTAKTE'!$B$7:$B$306,D288)=0,"Lead-ID fehlt",IF(COUNTIFS('KONTAKTE'!$A$7:$A$306,A288,'KONTAKTE'!$B$7:$B$306,D288)&gt;1,"Lead-ID doppelt",IF(AND(G288="customer_won",E288=""),"Deal-ID fehlt",IF(AND(B288="Ja",G288="qualified_lead",D288&lt;&gt;"",COUNTIFS($A$7:$A$406,A288,$B$7:$B$406,"Ja",$D$7:$D$406,D288,$G$7:$G$406,"qualified_lead")&gt;1),"Duplikat prüfen",IF(AND(B288="Ja",G288="customer_won",E288&lt;&gt;"",COUNTIFS($A$7:$A$406,A288,$B$7:$B$406,"Ja",$E$7:$E$406,E288,$G$7:$G$406,"customer_won")&gt;1),"Duplikat prüfen",IF(U288&lt;0,"Datum prüfen",IF(AND(OR(G288="customer_won",G288="revenue_recorded"),OR(J288="",K288="Nicht zutreffend")),"Wert prüfen",IF(AND(G288="customer_lost",COUNTIFS($A$7:$A$406,A288,$D$7:$D$406,D288,$G$7:$G$406,"qualified_lead",$F$7:$F$406,"&lt;="&amp;F288,$B$7:$B$406,"Ja")=0),"Qualifikation fehlt","Bereit")))))))))</x:f>
      </x:c>
      <x:c r="W288" s="123" t="n">
        <x:f>IF(AND(B288="Ja",G288="qualified_lead",D288&lt;&gt;""),IF(COUNTIFS($A$7:A288,A288,$B$7:B288,"Ja",$D$7:D288,D288,$G$7:G288,"qualified_lead")=1,1,0),0)</x:f>
        <x:v>0</x:v>
      </x:c>
      <x:c r="X288" s="123" t="n">
        <x:f>IF(AND(B288="Ja",G288="customer_won",E288&lt;&gt;""),IF(COUNTIFS($A$7:A288,A288,$B$7:B288,"Ja",$E$7:E288,E288,$G$7:G288,"customer_won")=1,1,0),0)</x:f>
        <x:v>0</x:v>
      </x:c>
      <x:c r="Y288" s="133" t="str">
        <x:f>IF(D288="","",IF(COUNTIFS('KONTAKTE'!$A$7:$A$306,A288,'KONTAKTE'!$B$7:$B$306,D288)&lt;&gt;1,"",IFERROR(INDEX('KONTAKTE'!$F$7:$F$306,SUMIFS('KONTAKTE'!$AF$7:$AF$306,'KONTAKTE'!$A$7:$A$306,A288,'KONTAKTE'!$B$7:$B$306,D288)),"")))</x:f>
      </x:c>
    </x:row>
    <x:row r="289" ht="22.5" customHeight="1">
      <x:c r="A289" s="61" t="str">
        <x:v>Eigene Daten</x:v>
      </x:c>
      <x:c r="B289" s="61" t="str">
        <x:v>Ja</x:v>
      </x:c>
      <x:c r="C289" s="58"/>
      <x:c r="D289" s="58"/>
      <x:c r="E289" s="58"/>
      <x:c r="F289" s="125"/>
      <x:c r="G289" s="58"/>
      <x:c r="H289" s="58"/>
      <x:c r="I289" s="58"/>
      <x:c r="J289" s="129"/>
      <x:c r="K289" s="58"/>
      <x:c r="L289" s="58"/>
      <x:c r="M289" s="58"/>
      <x:c r="N289" s="58"/>
      <x:c r="O289" s="58"/>
      <x:c r="P289" s="58"/>
      <x:c r="Q289" s="58"/>
      <x:c r="R289" s="127" t="str">
        <x:f>IF(D289="","",IF(COUNTIFS('KONTAKTE'!$A$7:$A$306,A289,'KONTAKTE'!$B$7:$B$306,D289)&lt;&gt;1,"",IFERROR(INDEX('KONTAKTE'!$AD$7:$AD$306,SUMIFS('KONTAKTE'!$AF$7:$AF$306,'KONTAKTE'!$A$7:$A$306,A289,'KONTAKTE'!$B$7:$B$306,D289)),"")))</x:f>
      </x:c>
      <x:c r="S289" s="123" t="str">
        <x:f>IF(D289="","",IF(COUNTIFS('KONTAKTE'!$A$7:$A$306,A289,'KONTAKTE'!$B$7:$B$306,D289)&lt;&gt;1,"",IFERROR(INDEX('KONTAKTE'!$Z$7:$Z$306,SUMIFS('KONTAKTE'!$AF$7:$AF$306,'KONTAKTE'!$A$7:$A$306,A289,'KONTAKTE'!$B$7:$B$306,D289)),"")))</x:f>
      </x:c>
      <x:c r="T289" s="123" t="str">
        <x:f>IF(D289="","",IF(COUNTIFS('KONTAKTE'!$A$7:$A$306,A289,'KONTAKTE'!$B$7:$B$306,D289)&lt;&gt;1,"",IFERROR(INDEX('KONTAKTE'!$AA$7:$AA$306,SUMIFS('KONTAKTE'!$AF$7:$AF$306,'KONTAKTE'!$A$7:$A$306,A289,'KONTAKTE'!$B$7:$B$306,D289)),"")))</x:f>
      </x:c>
      <x:c r="U289" s="131" t="str">
        <x:f>IF(OR(D289="",F289="",Y289=""),"",IFERROR(INT(F289-Y289),""))</x:f>
      </x:c>
      <x:c r="V289" s="123" t="str">
        <x:f>IF(C289="","",IF(COUNTIFS('KONTAKTE'!$A$7:$A$306,A289,'KONTAKTE'!$B$7:$B$306,D289)=0,"Lead-ID fehlt",IF(COUNTIFS('KONTAKTE'!$A$7:$A$306,A289,'KONTAKTE'!$B$7:$B$306,D289)&gt;1,"Lead-ID doppelt",IF(AND(G289="customer_won",E289=""),"Deal-ID fehlt",IF(AND(B289="Ja",G289="qualified_lead",D289&lt;&gt;"",COUNTIFS($A$7:$A$406,A289,$B$7:$B$406,"Ja",$D$7:$D$406,D289,$G$7:$G$406,"qualified_lead")&gt;1),"Duplikat prüfen",IF(AND(B289="Ja",G289="customer_won",E289&lt;&gt;"",COUNTIFS($A$7:$A$406,A289,$B$7:$B$406,"Ja",$E$7:$E$406,E289,$G$7:$G$406,"customer_won")&gt;1),"Duplikat prüfen",IF(U289&lt;0,"Datum prüfen",IF(AND(OR(G289="customer_won",G289="revenue_recorded"),OR(J289="",K289="Nicht zutreffend")),"Wert prüfen",IF(AND(G289="customer_lost",COUNTIFS($A$7:$A$406,A289,$D$7:$D$406,D289,$G$7:$G$406,"qualified_lead",$F$7:$F$406,"&lt;="&amp;F289,$B$7:$B$406,"Ja")=0),"Qualifikation fehlt","Bereit")))))))))</x:f>
      </x:c>
      <x:c r="W289" s="123" t="n">
        <x:f>IF(AND(B289="Ja",G289="qualified_lead",D289&lt;&gt;""),IF(COUNTIFS($A$7:A289,A289,$B$7:B289,"Ja",$D$7:D289,D289,$G$7:G289,"qualified_lead")=1,1,0),0)</x:f>
        <x:v>0</x:v>
      </x:c>
      <x:c r="X289" s="123" t="n">
        <x:f>IF(AND(B289="Ja",G289="customer_won",E289&lt;&gt;""),IF(COUNTIFS($A$7:A289,A289,$B$7:B289,"Ja",$E$7:E289,E289,$G$7:G289,"customer_won")=1,1,0),0)</x:f>
        <x:v>0</x:v>
      </x:c>
      <x:c r="Y289" s="133" t="str">
        <x:f>IF(D289="","",IF(COUNTIFS('KONTAKTE'!$A$7:$A$306,A289,'KONTAKTE'!$B$7:$B$306,D289)&lt;&gt;1,"",IFERROR(INDEX('KONTAKTE'!$F$7:$F$306,SUMIFS('KONTAKTE'!$AF$7:$AF$306,'KONTAKTE'!$A$7:$A$306,A289,'KONTAKTE'!$B$7:$B$306,D289)),"")))</x:f>
      </x:c>
    </x:row>
    <x:row r="290" ht="22.5" customHeight="1">
      <x:c r="A290" s="61" t="str">
        <x:v>Eigene Daten</x:v>
      </x:c>
      <x:c r="B290" s="61" t="str">
        <x:v>Ja</x:v>
      </x:c>
      <x:c r="C290" s="58"/>
      <x:c r="D290" s="58"/>
      <x:c r="E290" s="58"/>
      <x:c r="F290" s="125"/>
      <x:c r="G290" s="58"/>
      <x:c r="H290" s="58"/>
      <x:c r="I290" s="58"/>
      <x:c r="J290" s="129"/>
      <x:c r="K290" s="58"/>
      <x:c r="L290" s="58"/>
      <x:c r="M290" s="58"/>
      <x:c r="N290" s="58"/>
      <x:c r="O290" s="58"/>
      <x:c r="P290" s="58"/>
      <x:c r="Q290" s="58"/>
      <x:c r="R290" s="127" t="str">
        <x:f>IF(D290="","",IF(COUNTIFS('KONTAKTE'!$A$7:$A$306,A290,'KONTAKTE'!$B$7:$B$306,D290)&lt;&gt;1,"",IFERROR(INDEX('KONTAKTE'!$AD$7:$AD$306,SUMIFS('KONTAKTE'!$AF$7:$AF$306,'KONTAKTE'!$A$7:$A$306,A290,'KONTAKTE'!$B$7:$B$306,D290)),"")))</x:f>
      </x:c>
      <x:c r="S290" s="123" t="str">
        <x:f>IF(D290="","",IF(COUNTIFS('KONTAKTE'!$A$7:$A$306,A290,'KONTAKTE'!$B$7:$B$306,D290)&lt;&gt;1,"",IFERROR(INDEX('KONTAKTE'!$Z$7:$Z$306,SUMIFS('KONTAKTE'!$AF$7:$AF$306,'KONTAKTE'!$A$7:$A$306,A290,'KONTAKTE'!$B$7:$B$306,D290)),"")))</x:f>
      </x:c>
      <x:c r="T290" s="123" t="str">
        <x:f>IF(D290="","",IF(COUNTIFS('KONTAKTE'!$A$7:$A$306,A290,'KONTAKTE'!$B$7:$B$306,D290)&lt;&gt;1,"",IFERROR(INDEX('KONTAKTE'!$AA$7:$AA$306,SUMIFS('KONTAKTE'!$AF$7:$AF$306,'KONTAKTE'!$A$7:$A$306,A290,'KONTAKTE'!$B$7:$B$306,D290)),"")))</x:f>
      </x:c>
      <x:c r="U290" s="131" t="str">
        <x:f>IF(OR(D290="",F290="",Y290=""),"",IFERROR(INT(F290-Y290),""))</x:f>
      </x:c>
      <x:c r="V290" s="123" t="str">
        <x:f>IF(C290="","",IF(COUNTIFS('KONTAKTE'!$A$7:$A$306,A290,'KONTAKTE'!$B$7:$B$306,D290)=0,"Lead-ID fehlt",IF(COUNTIFS('KONTAKTE'!$A$7:$A$306,A290,'KONTAKTE'!$B$7:$B$306,D290)&gt;1,"Lead-ID doppelt",IF(AND(G290="customer_won",E290=""),"Deal-ID fehlt",IF(AND(B290="Ja",G290="qualified_lead",D290&lt;&gt;"",COUNTIFS($A$7:$A$406,A290,$B$7:$B$406,"Ja",$D$7:$D$406,D290,$G$7:$G$406,"qualified_lead")&gt;1),"Duplikat prüfen",IF(AND(B290="Ja",G290="customer_won",E290&lt;&gt;"",COUNTIFS($A$7:$A$406,A290,$B$7:$B$406,"Ja",$E$7:$E$406,E290,$G$7:$G$406,"customer_won")&gt;1),"Duplikat prüfen",IF(U290&lt;0,"Datum prüfen",IF(AND(OR(G290="customer_won",G290="revenue_recorded"),OR(J290="",K290="Nicht zutreffend")),"Wert prüfen",IF(AND(G290="customer_lost",COUNTIFS($A$7:$A$406,A290,$D$7:$D$406,D290,$G$7:$G$406,"qualified_lead",$F$7:$F$406,"&lt;="&amp;F290,$B$7:$B$406,"Ja")=0),"Qualifikation fehlt","Bereit")))))))))</x:f>
      </x:c>
      <x:c r="W290" s="123" t="n">
        <x:f>IF(AND(B290="Ja",G290="qualified_lead",D290&lt;&gt;""),IF(COUNTIFS($A$7:A290,A290,$B$7:B290,"Ja",$D$7:D290,D290,$G$7:G290,"qualified_lead")=1,1,0),0)</x:f>
        <x:v>0</x:v>
      </x:c>
      <x:c r="X290" s="123" t="n">
        <x:f>IF(AND(B290="Ja",G290="customer_won",E290&lt;&gt;""),IF(COUNTIFS($A$7:A290,A290,$B$7:B290,"Ja",$E$7:E290,E290,$G$7:G290,"customer_won")=1,1,0),0)</x:f>
        <x:v>0</x:v>
      </x:c>
      <x:c r="Y290" s="133" t="str">
        <x:f>IF(D290="","",IF(COUNTIFS('KONTAKTE'!$A$7:$A$306,A290,'KONTAKTE'!$B$7:$B$306,D290)&lt;&gt;1,"",IFERROR(INDEX('KONTAKTE'!$F$7:$F$306,SUMIFS('KONTAKTE'!$AF$7:$AF$306,'KONTAKTE'!$A$7:$A$306,A290,'KONTAKTE'!$B$7:$B$306,D290)),"")))</x:f>
      </x:c>
    </x:row>
    <x:row r="291" ht="22.5" customHeight="1">
      <x:c r="A291" s="61" t="str">
        <x:v>Eigene Daten</x:v>
      </x:c>
      <x:c r="B291" s="61" t="str">
        <x:v>Ja</x:v>
      </x:c>
      <x:c r="C291" s="58"/>
      <x:c r="D291" s="58"/>
      <x:c r="E291" s="58"/>
      <x:c r="F291" s="125"/>
      <x:c r="G291" s="58"/>
      <x:c r="H291" s="58"/>
      <x:c r="I291" s="58"/>
      <x:c r="J291" s="129"/>
      <x:c r="K291" s="58"/>
      <x:c r="L291" s="58"/>
      <x:c r="M291" s="58"/>
      <x:c r="N291" s="58"/>
      <x:c r="O291" s="58"/>
      <x:c r="P291" s="58"/>
      <x:c r="Q291" s="58"/>
      <x:c r="R291" s="127" t="str">
        <x:f>IF(D291="","",IF(COUNTIFS('KONTAKTE'!$A$7:$A$306,A291,'KONTAKTE'!$B$7:$B$306,D291)&lt;&gt;1,"",IFERROR(INDEX('KONTAKTE'!$AD$7:$AD$306,SUMIFS('KONTAKTE'!$AF$7:$AF$306,'KONTAKTE'!$A$7:$A$306,A291,'KONTAKTE'!$B$7:$B$306,D291)),"")))</x:f>
      </x:c>
      <x:c r="S291" s="123" t="str">
        <x:f>IF(D291="","",IF(COUNTIFS('KONTAKTE'!$A$7:$A$306,A291,'KONTAKTE'!$B$7:$B$306,D291)&lt;&gt;1,"",IFERROR(INDEX('KONTAKTE'!$Z$7:$Z$306,SUMIFS('KONTAKTE'!$AF$7:$AF$306,'KONTAKTE'!$A$7:$A$306,A291,'KONTAKTE'!$B$7:$B$306,D291)),"")))</x:f>
      </x:c>
      <x:c r="T291" s="123" t="str">
        <x:f>IF(D291="","",IF(COUNTIFS('KONTAKTE'!$A$7:$A$306,A291,'KONTAKTE'!$B$7:$B$306,D291)&lt;&gt;1,"",IFERROR(INDEX('KONTAKTE'!$AA$7:$AA$306,SUMIFS('KONTAKTE'!$AF$7:$AF$306,'KONTAKTE'!$A$7:$A$306,A291,'KONTAKTE'!$B$7:$B$306,D291)),"")))</x:f>
      </x:c>
      <x:c r="U291" s="131" t="str">
        <x:f>IF(OR(D291="",F291="",Y291=""),"",IFERROR(INT(F291-Y291),""))</x:f>
      </x:c>
      <x:c r="V291" s="123" t="str">
        <x:f>IF(C291="","",IF(COUNTIFS('KONTAKTE'!$A$7:$A$306,A291,'KONTAKTE'!$B$7:$B$306,D291)=0,"Lead-ID fehlt",IF(COUNTIFS('KONTAKTE'!$A$7:$A$306,A291,'KONTAKTE'!$B$7:$B$306,D291)&gt;1,"Lead-ID doppelt",IF(AND(G291="customer_won",E291=""),"Deal-ID fehlt",IF(AND(B291="Ja",G291="qualified_lead",D291&lt;&gt;"",COUNTIFS($A$7:$A$406,A291,$B$7:$B$406,"Ja",$D$7:$D$406,D291,$G$7:$G$406,"qualified_lead")&gt;1),"Duplikat prüfen",IF(AND(B291="Ja",G291="customer_won",E291&lt;&gt;"",COUNTIFS($A$7:$A$406,A291,$B$7:$B$406,"Ja",$E$7:$E$406,E291,$G$7:$G$406,"customer_won")&gt;1),"Duplikat prüfen",IF(U291&lt;0,"Datum prüfen",IF(AND(OR(G291="customer_won",G291="revenue_recorded"),OR(J291="",K291="Nicht zutreffend")),"Wert prüfen",IF(AND(G291="customer_lost",COUNTIFS($A$7:$A$406,A291,$D$7:$D$406,D291,$G$7:$G$406,"qualified_lead",$F$7:$F$406,"&lt;="&amp;F291,$B$7:$B$406,"Ja")=0),"Qualifikation fehlt","Bereit")))))))))</x:f>
      </x:c>
      <x:c r="W291" s="123" t="n">
        <x:f>IF(AND(B291="Ja",G291="qualified_lead",D291&lt;&gt;""),IF(COUNTIFS($A$7:A291,A291,$B$7:B291,"Ja",$D$7:D291,D291,$G$7:G291,"qualified_lead")=1,1,0),0)</x:f>
        <x:v>0</x:v>
      </x:c>
      <x:c r="X291" s="123" t="n">
        <x:f>IF(AND(B291="Ja",G291="customer_won",E291&lt;&gt;""),IF(COUNTIFS($A$7:A291,A291,$B$7:B291,"Ja",$E$7:E291,E291,$G$7:G291,"customer_won")=1,1,0),0)</x:f>
        <x:v>0</x:v>
      </x:c>
      <x:c r="Y291" s="133" t="str">
        <x:f>IF(D291="","",IF(COUNTIFS('KONTAKTE'!$A$7:$A$306,A291,'KONTAKTE'!$B$7:$B$306,D291)&lt;&gt;1,"",IFERROR(INDEX('KONTAKTE'!$F$7:$F$306,SUMIFS('KONTAKTE'!$AF$7:$AF$306,'KONTAKTE'!$A$7:$A$306,A291,'KONTAKTE'!$B$7:$B$306,D291)),"")))</x:f>
      </x:c>
    </x:row>
    <x:row r="292" ht="22.5" customHeight="1">
      <x:c r="A292" s="61" t="str">
        <x:v>Eigene Daten</x:v>
      </x:c>
      <x:c r="B292" s="61" t="str">
        <x:v>Ja</x:v>
      </x:c>
      <x:c r="C292" s="58"/>
      <x:c r="D292" s="58"/>
      <x:c r="E292" s="58"/>
      <x:c r="F292" s="125"/>
      <x:c r="G292" s="58"/>
      <x:c r="H292" s="58"/>
      <x:c r="I292" s="58"/>
      <x:c r="J292" s="129"/>
      <x:c r="K292" s="58"/>
      <x:c r="L292" s="58"/>
      <x:c r="M292" s="58"/>
      <x:c r="N292" s="58"/>
      <x:c r="O292" s="58"/>
      <x:c r="P292" s="58"/>
      <x:c r="Q292" s="58"/>
      <x:c r="R292" s="127" t="str">
        <x:f>IF(D292="","",IF(COUNTIFS('KONTAKTE'!$A$7:$A$306,A292,'KONTAKTE'!$B$7:$B$306,D292)&lt;&gt;1,"",IFERROR(INDEX('KONTAKTE'!$AD$7:$AD$306,SUMIFS('KONTAKTE'!$AF$7:$AF$306,'KONTAKTE'!$A$7:$A$306,A292,'KONTAKTE'!$B$7:$B$306,D292)),"")))</x:f>
      </x:c>
      <x:c r="S292" s="123" t="str">
        <x:f>IF(D292="","",IF(COUNTIFS('KONTAKTE'!$A$7:$A$306,A292,'KONTAKTE'!$B$7:$B$306,D292)&lt;&gt;1,"",IFERROR(INDEX('KONTAKTE'!$Z$7:$Z$306,SUMIFS('KONTAKTE'!$AF$7:$AF$306,'KONTAKTE'!$A$7:$A$306,A292,'KONTAKTE'!$B$7:$B$306,D292)),"")))</x:f>
      </x:c>
      <x:c r="T292" s="123" t="str">
        <x:f>IF(D292="","",IF(COUNTIFS('KONTAKTE'!$A$7:$A$306,A292,'KONTAKTE'!$B$7:$B$306,D292)&lt;&gt;1,"",IFERROR(INDEX('KONTAKTE'!$AA$7:$AA$306,SUMIFS('KONTAKTE'!$AF$7:$AF$306,'KONTAKTE'!$A$7:$A$306,A292,'KONTAKTE'!$B$7:$B$306,D292)),"")))</x:f>
      </x:c>
      <x:c r="U292" s="131" t="str">
        <x:f>IF(OR(D292="",F292="",Y292=""),"",IFERROR(INT(F292-Y292),""))</x:f>
      </x:c>
      <x:c r="V292" s="123" t="str">
        <x:f>IF(C292="","",IF(COUNTIFS('KONTAKTE'!$A$7:$A$306,A292,'KONTAKTE'!$B$7:$B$306,D292)=0,"Lead-ID fehlt",IF(COUNTIFS('KONTAKTE'!$A$7:$A$306,A292,'KONTAKTE'!$B$7:$B$306,D292)&gt;1,"Lead-ID doppelt",IF(AND(G292="customer_won",E292=""),"Deal-ID fehlt",IF(AND(B292="Ja",G292="qualified_lead",D292&lt;&gt;"",COUNTIFS($A$7:$A$406,A292,$B$7:$B$406,"Ja",$D$7:$D$406,D292,$G$7:$G$406,"qualified_lead")&gt;1),"Duplikat prüfen",IF(AND(B292="Ja",G292="customer_won",E292&lt;&gt;"",COUNTIFS($A$7:$A$406,A292,$B$7:$B$406,"Ja",$E$7:$E$406,E292,$G$7:$G$406,"customer_won")&gt;1),"Duplikat prüfen",IF(U292&lt;0,"Datum prüfen",IF(AND(OR(G292="customer_won",G292="revenue_recorded"),OR(J292="",K292="Nicht zutreffend")),"Wert prüfen",IF(AND(G292="customer_lost",COUNTIFS($A$7:$A$406,A292,$D$7:$D$406,D292,$G$7:$G$406,"qualified_lead",$F$7:$F$406,"&lt;="&amp;F292,$B$7:$B$406,"Ja")=0),"Qualifikation fehlt","Bereit")))))))))</x:f>
      </x:c>
      <x:c r="W292" s="123" t="n">
        <x:f>IF(AND(B292="Ja",G292="qualified_lead",D292&lt;&gt;""),IF(COUNTIFS($A$7:A292,A292,$B$7:B292,"Ja",$D$7:D292,D292,$G$7:G292,"qualified_lead")=1,1,0),0)</x:f>
        <x:v>0</x:v>
      </x:c>
      <x:c r="X292" s="123" t="n">
        <x:f>IF(AND(B292="Ja",G292="customer_won",E292&lt;&gt;""),IF(COUNTIFS($A$7:A292,A292,$B$7:B292,"Ja",$E$7:E292,E292,$G$7:G292,"customer_won")=1,1,0),0)</x:f>
        <x:v>0</x:v>
      </x:c>
      <x:c r="Y292" s="133" t="str">
        <x:f>IF(D292="","",IF(COUNTIFS('KONTAKTE'!$A$7:$A$306,A292,'KONTAKTE'!$B$7:$B$306,D292)&lt;&gt;1,"",IFERROR(INDEX('KONTAKTE'!$F$7:$F$306,SUMIFS('KONTAKTE'!$AF$7:$AF$306,'KONTAKTE'!$A$7:$A$306,A292,'KONTAKTE'!$B$7:$B$306,D292)),"")))</x:f>
      </x:c>
    </x:row>
    <x:row r="293" ht="22.5" customHeight="1">
      <x:c r="A293" s="61" t="str">
        <x:v>Eigene Daten</x:v>
      </x:c>
      <x:c r="B293" s="61" t="str">
        <x:v>Ja</x:v>
      </x:c>
      <x:c r="C293" s="58"/>
      <x:c r="D293" s="58"/>
      <x:c r="E293" s="58"/>
      <x:c r="F293" s="125"/>
      <x:c r="G293" s="58"/>
      <x:c r="H293" s="58"/>
      <x:c r="I293" s="58"/>
      <x:c r="J293" s="129"/>
      <x:c r="K293" s="58"/>
      <x:c r="L293" s="58"/>
      <x:c r="M293" s="58"/>
      <x:c r="N293" s="58"/>
      <x:c r="O293" s="58"/>
      <x:c r="P293" s="58"/>
      <x:c r="Q293" s="58"/>
      <x:c r="R293" s="127" t="str">
        <x:f>IF(D293="","",IF(COUNTIFS('KONTAKTE'!$A$7:$A$306,A293,'KONTAKTE'!$B$7:$B$306,D293)&lt;&gt;1,"",IFERROR(INDEX('KONTAKTE'!$AD$7:$AD$306,SUMIFS('KONTAKTE'!$AF$7:$AF$306,'KONTAKTE'!$A$7:$A$306,A293,'KONTAKTE'!$B$7:$B$306,D293)),"")))</x:f>
      </x:c>
      <x:c r="S293" s="123" t="str">
        <x:f>IF(D293="","",IF(COUNTIFS('KONTAKTE'!$A$7:$A$306,A293,'KONTAKTE'!$B$7:$B$306,D293)&lt;&gt;1,"",IFERROR(INDEX('KONTAKTE'!$Z$7:$Z$306,SUMIFS('KONTAKTE'!$AF$7:$AF$306,'KONTAKTE'!$A$7:$A$306,A293,'KONTAKTE'!$B$7:$B$306,D293)),"")))</x:f>
      </x:c>
      <x:c r="T293" s="123" t="str">
        <x:f>IF(D293="","",IF(COUNTIFS('KONTAKTE'!$A$7:$A$306,A293,'KONTAKTE'!$B$7:$B$306,D293)&lt;&gt;1,"",IFERROR(INDEX('KONTAKTE'!$AA$7:$AA$306,SUMIFS('KONTAKTE'!$AF$7:$AF$306,'KONTAKTE'!$A$7:$A$306,A293,'KONTAKTE'!$B$7:$B$306,D293)),"")))</x:f>
      </x:c>
      <x:c r="U293" s="131" t="str">
        <x:f>IF(OR(D293="",F293="",Y293=""),"",IFERROR(INT(F293-Y293),""))</x:f>
      </x:c>
      <x:c r="V293" s="123" t="str">
        <x:f>IF(C293="","",IF(COUNTIFS('KONTAKTE'!$A$7:$A$306,A293,'KONTAKTE'!$B$7:$B$306,D293)=0,"Lead-ID fehlt",IF(COUNTIFS('KONTAKTE'!$A$7:$A$306,A293,'KONTAKTE'!$B$7:$B$306,D293)&gt;1,"Lead-ID doppelt",IF(AND(G293="customer_won",E293=""),"Deal-ID fehlt",IF(AND(B293="Ja",G293="qualified_lead",D293&lt;&gt;"",COUNTIFS($A$7:$A$406,A293,$B$7:$B$406,"Ja",$D$7:$D$406,D293,$G$7:$G$406,"qualified_lead")&gt;1),"Duplikat prüfen",IF(AND(B293="Ja",G293="customer_won",E293&lt;&gt;"",COUNTIFS($A$7:$A$406,A293,$B$7:$B$406,"Ja",$E$7:$E$406,E293,$G$7:$G$406,"customer_won")&gt;1),"Duplikat prüfen",IF(U293&lt;0,"Datum prüfen",IF(AND(OR(G293="customer_won",G293="revenue_recorded"),OR(J293="",K293="Nicht zutreffend")),"Wert prüfen",IF(AND(G293="customer_lost",COUNTIFS($A$7:$A$406,A293,$D$7:$D$406,D293,$G$7:$G$406,"qualified_lead",$F$7:$F$406,"&lt;="&amp;F293,$B$7:$B$406,"Ja")=0),"Qualifikation fehlt","Bereit")))))))))</x:f>
      </x:c>
      <x:c r="W293" s="123" t="n">
        <x:f>IF(AND(B293="Ja",G293="qualified_lead",D293&lt;&gt;""),IF(COUNTIFS($A$7:A293,A293,$B$7:B293,"Ja",$D$7:D293,D293,$G$7:G293,"qualified_lead")=1,1,0),0)</x:f>
        <x:v>0</x:v>
      </x:c>
      <x:c r="X293" s="123" t="n">
        <x:f>IF(AND(B293="Ja",G293="customer_won",E293&lt;&gt;""),IF(COUNTIFS($A$7:A293,A293,$B$7:B293,"Ja",$E$7:E293,E293,$G$7:G293,"customer_won")=1,1,0),0)</x:f>
        <x:v>0</x:v>
      </x:c>
      <x:c r="Y293" s="133" t="str">
        <x:f>IF(D293="","",IF(COUNTIFS('KONTAKTE'!$A$7:$A$306,A293,'KONTAKTE'!$B$7:$B$306,D293)&lt;&gt;1,"",IFERROR(INDEX('KONTAKTE'!$F$7:$F$306,SUMIFS('KONTAKTE'!$AF$7:$AF$306,'KONTAKTE'!$A$7:$A$306,A293,'KONTAKTE'!$B$7:$B$306,D293)),"")))</x:f>
      </x:c>
    </x:row>
    <x:row r="294" ht="22.5" customHeight="1">
      <x:c r="A294" s="61" t="str">
        <x:v>Eigene Daten</x:v>
      </x:c>
      <x:c r="B294" s="61" t="str">
        <x:v>Ja</x:v>
      </x:c>
      <x:c r="C294" s="58"/>
      <x:c r="D294" s="58"/>
      <x:c r="E294" s="58"/>
      <x:c r="F294" s="125"/>
      <x:c r="G294" s="58"/>
      <x:c r="H294" s="58"/>
      <x:c r="I294" s="58"/>
      <x:c r="J294" s="129"/>
      <x:c r="K294" s="58"/>
      <x:c r="L294" s="58"/>
      <x:c r="M294" s="58"/>
      <x:c r="N294" s="58"/>
      <x:c r="O294" s="58"/>
      <x:c r="P294" s="58"/>
      <x:c r="Q294" s="58"/>
      <x:c r="R294" s="127" t="str">
        <x:f>IF(D294="","",IF(COUNTIFS('KONTAKTE'!$A$7:$A$306,A294,'KONTAKTE'!$B$7:$B$306,D294)&lt;&gt;1,"",IFERROR(INDEX('KONTAKTE'!$AD$7:$AD$306,SUMIFS('KONTAKTE'!$AF$7:$AF$306,'KONTAKTE'!$A$7:$A$306,A294,'KONTAKTE'!$B$7:$B$306,D294)),"")))</x:f>
      </x:c>
      <x:c r="S294" s="123" t="str">
        <x:f>IF(D294="","",IF(COUNTIFS('KONTAKTE'!$A$7:$A$306,A294,'KONTAKTE'!$B$7:$B$306,D294)&lt;&gt;1,"",IFERROR(INDEX('KONTAKTE'!$Z$7:$Z$306,SUMIFS('KONTAKTE'!$AF$7:$AF$306,'KONTAKTE'!$A$7:$A$306,A294,'KONTAKTE'!$B$7:$B$306,D294)),"")))</x:f>
      </x:c>
      <x:c r="T294" s="123" t="str">
        <x:f>IF(D294="","",IF(COUNTIFS('KONTAKTE'!$A$7:$A$306,A294,'KONTAKTE'!$B$7:$B$306,D294)&lt;&gt;1,"",IFERROR(INDEX('KONTAKTE'!$AA$7:$AA$306,SUMIFS('KONTAKTE'!$AF$7:$AF$306,'KONTAKTE'!$A$7:$A$306,A294,'KONTAKTE'!$B$7:$B$306,D294)),"")))</x:f>
      </x:c>
      <x:c r="U294" s="131" t="str">
        <x:f>IF(OR(D294="",F294="",Y294=""),"",IFERROR(INT(F294-Y294),""))</x:f>
      </x:c>
      <x:c r="V294" s="123" t="str">
        <x:f>IF(C294="","",IF(COUNTIFS('KONTAKTE'!$A$7:$A$306,A294,'KONTAKTE'!$B$7:$B$306,D294)=0,"Lead-ID fehlt",IF(COUNTIFS('KONTAKTE'!$A$7:$A$306,A294,'KONTAKTE'!$B$7:$B$306,D294)&gt;1,"Lead-ID doppelt",IF(AND(G294="customer_won",E294=""),"Deal-ID fehlt",IF(AND(B294="Ja",G294="qualified_lead",D294&lt;&gt;"",COUNTIFS($A$7:$A$406,A294,$B$7:$B$406,"Ja",$D$7:$D$406,D294,$G$7:$G$406,"qualified_lead")&gt;1),"Duplikat prüfen",IF(AND(B294="Ja",G294="customer_won",E294&lt;&gt;"",COUNTIFS($A$7:$A$406,A294,$B$7:$B$406,"Ja",$E$7:$E$406,E294,$G$7:$G$406,"customer_won")&gt;1),"Duplikat prüfen",IF(U294&lt;0,"Datum prüfen",IF(AND(OR(G294="customer_won",G294="revenue_recorded"),OR(J294="",K294="Nicht zutreffend")),"Wert prüfen",IF(AND(G294="customer_lost",COUNTIFS($A$7:$A$406,A294,$D$7:$D$406,D294,$G$7:$G$406,"qualified_lead",$F$7:$F$406,"&lt;="&amp;F294,$B$7:$B$406,"Ja")=0),"Qualifikation fehlt","Bereit")))))))))</x:f>
      </x:c>
      <x:c r="W294" s="123" t="n">
        <x:f>IF(AND(B294="Ja",G294="qualified_lead",D294&lt;&gt;""),IF(COUNTIFS($A$7:A294,A294,$B$7:B294,"Ja",$D$7:D294,D294,$G$7:G294,"qualified_lead")=1,1,0),0)</x:f>
        <x:v>0</x:v>
      </x:c>
      <x:c r="X294" s="123" t="n">
        <x:f>IF(AND(B294="Ja",G294="customer_won",E294&lt;&gt;""),IF(COUNTIFS($A$7:A294,A294,$B$7:B294,"Ja",$E$7:E294,E294,$G$7:G294,"customer_won")=1,1,0),0)</x:f>
        <x:v>0</x:v>
      </x:c>
      <x:c r="Y294" s="133" t="str">
        <x:f>IF(D294="","",IF(COUNTIFS('KONTAKTE'!$A$7:$A$306,A294,'KONTAKTE'!$B$7:$B$306,D294)&lt;&gt;1,"",IFERROR(INDEX('KONTAKTE'!$F$7:$F$306,SUMIFS('KONTAKTE'!$AF$7:$AF$306,'KONTAKTE'!$A$7:$A$306,A294,'KONTAKTE'!$B$7:$B$306,D294)),"")))</x:f>
      </x:c>
    </x:row>
    <x:row r="295" ht="22.5" customHeight="1">
      <x:c r="A295" s="61" t="str">
        <x:v>Eigene Daten</x:v>
      </x:c>
      <x:c r="B295" s="61" t="str">
        <x:v>Ja</x:v>
      </x:c>
      <x:c r="C295" s="58"/>
      <x:c r="D295" s="58"/>
      <x:c r="E295" s="58"/>
      <x:c r="F295" s="125"/>
      <x:c r="G295" s="58"/>
      <x:c r="H295" s="58"/>
      <x:c r="I295" s="58"/>
      <x:c r="J295" s="129"/>
      <x:c r="K295" s="58"/>
      <x:c r="L295" s="58"/>
      <x:c r="M295" s="58"/>
      <x:c r="N295" s="58"/>
      <x:c r="O295" s="58"/>
      <x:c r="P295" s="58"/>
      <x:c r="Q295" s="58"/>
      <x:c r="R295" s="127" t="str">
        <x:f>IF(D295="","",IF(COUNTIFS('KONTAKTE'!$A$7:$A$306,A295,'KONTAKTE'!$B$7:$B$306,D295)&lt;&gt;1,"",IFERROR(INDEX('KONTAKTE'!$AD$7:$AD$306,SUMIFS('KONTAKTE'!$AF$7:$AF$306,'KONTAKTE'!$A$7:$A$306,A295,'KONTAKTE'!$B$7:$B$306,D295)),"")))</x:f>
      </x:c>
      <x:c r="S295" s="123" t="str">
        <x:f>IF(D295="","",IF(COUNTIFS('KONTAKTE'!$A$7:$A$306,A295,'KONTAKTE'!$B$7:$B$306,D295)&lt;&gt;1,"",IFERROR(INDEX('KONTAKTE'!$Z$7:$Z$306,SUMIFS('KONTAKTE'!$AF$7:$AF$306,'KONTAKTE'!$A$7:$A$306,A295,'KONTAKTE'!$B$7:$B$306,D295)),"")))</x:f>
      </x:c>
      <x:c r="T295" s="123" t="str">
        <x:f>IF(D295="","",IF(COUNTIFS('KONTAKTE'!$A$7:$A$306,A295,'KONTAKTE'!$B$7:$B$306,D295)&lt;&gt;1,"",IFERROR(INDEX('KONTAKTE'!$AA$7:$AA$306,SUMIFS('KONTAKTE'!$AF$7:$AF$306,'KONTAKTE'!$A$7:$A$306,A295,'KONTAKTE'!$B$7:$B$306,D295)),"")))</x:f>
      </x:c>
      <x:c r="U295" s="131" t="str">
        <x:f>IF(OR(D295="",F295="",Y295=""),"",IFERROR(INT(F295-Y295),""))</x:f>
      </x:c>
      <x:c r="V295" s="123" t="str">
        <x:f>IF(C295="","",IF(COUNTIFS('KONTAKTE'!$A$7:$A$306,A295,'KONTAKTE'!$B$7:$B$306,D295)=0,"Lead-ID fehlt",IF(COUNTIFS('KONTAKTE'!$A$7:$A$306,A295,'KONTAKTE'!$B$7:$B$306,D295)&gt;1,"Lead-ID doppelt",IF(AND(G295="customer_won",E295=""),"Deal-ID fehlt",IF(AND(B295="Ja",G295="qualified_lead",D295&lt;&gt;"",COUNTIFS($A$7:$A$406,A295,$B$7:$B$406,"Ja",$D$7:$D$406,D295,$G$7:$G$406,"qualified_lead")&gt;1),"Duplikat prüfen",IF(AND(B295="Ja",G295="customer_won",E295&lt;&gt;"",COUNTIFS($A$7:$A$406,A295,$B$7:$B$406,"Ja",$E$7:$E$406,E295,$G$7:$G$406,"customer_won")&gt;1),"Duplikat prüfen",IF(U295&lt;0,"Datum prüfen",IF(AND(OR(G295="customer_won",G295="revenue_recorded"),OR(J295="",K295="Nicht zutreffend")),"Wert prüfen",IF(AND(G295="customer_lost",COUNTIFS($A$7:$A$406,A295,$D$7:$D$406,D295,$G$7:$G$406,"qualified_lead",$F$7:$F$406,"&lt;="&amp;F295,$B$7:$B$406,"Ja")=0),"Qualifikation fehlt","Bereit")))))))))</x:f>
      </x:c>
      <x:c r="W295" s="123" t="n">
        <x:f>IF(AND(B295="Ja",G295="qualified_lead",D295&lt;&gt;""),IF(COUNTIFS($A$7:A295,A295,$B$7:B295,"Ja",$D$7:D295,D295,$G$7:G295,"qualified_lead")=1,1,0),0)</x:f>
        <x:v>0</x:v>
      </x:c>
      <x:c r="X295" s="123" t="n">
        <x:f>IF(AND(B295="Ja",G295="customer_won",E295&lt;&gt;""),IF(COUNTIFS($A$7:A295,A295,$B$7:B295,"Ja",$E$7:E295,E295,$G$7:G295,"customer_won")=1,1,0),0)</x:f>
        <x:v>0</x:v>
      </x:c>
      <x:c r="Y295" s="133" t="str">
        <x:f>IF(D295="","",IF(COUNTIFS('KONTAKTE'!$A$7:$A$306,A295,'KONTAKTE'!$B$7:$B$306,D295)&lt;&gt;1,"",IFERROR(INDEX('KONTAKTE'!$F$7:$F$306,SUMIFS('KONTAKTE'!$AF$7:$AF$306,'KONTAKTE'!$A$7:$A$306,A295,'KONTAKTE'!$B$7:$B$306,D295)),"")))</x:f>
      </x:c>
    </x:row>
    <x:row r="296" ht="22.5" customHeight="1">
      <x:c r="A296" s="61" t="str">
        <x:v>Eigene Daten</x:v>
      </x:c>
      <x:c r="B296" s="61" t="str">
        <x:v>Ja</x:v>
      </x:c>
      <x:c r="C296" s="58"/>
      <x:c r="D296" s="58"/>
      <x:c r="E296" s="58"/>
      <x:c r="F296" s="125"/>
      <x:c r="G296" s="58"/>
      <x:c r="H296" s="58"/>
      <x:c r="I296" s="58"/>
      <x:c r="J296" s="129"/>
      <x:c r="K296" s="58"/>
      <x:c r="L296" s="58"/>
      <x:c r="M296" s="58"/>
      <x:c r="N296" s="58"/>
      <x:c r="O296" s="58"/>
      <x:c r="P296" s="58"/>
      <x:c r="Q296" s="58"/>
      <x:c r="R296" s="127" t="str">
        <x:f>IF(D296="","",IF(COUNTIFS('KONTAKTE'!$A$7:$A$306,A296,'KONTAKTE'!$B$7:$B$306,D296)&lt;&gt;1,"",IFERROR(INDEX('KONTAKTE'!$AD$7:$AD$306,SUMIFS('KONTAKTE'!$AF$7:$AF$306,'KONTAKTE'!$A$7:$A$306,A296,'KONTAKTE'!$B$7:$B$306,D296)),"")))</x:f>
      </x:c>
      <x:c r="S296" s="123" t="str">
        <x:f>IF(D296="","",IF(COUNTIFS('KONTAKTE'!$A$7:$A$306,A296,'KONTAKTE'!$B$7:$B$306,D296)&lt;&gt;1,"",IFERROR(INDEX('KONTAKTE'!$Z$7:$Z$306,SUMIFS('KONTAKTE'!$AF$7:$AF$306,'KONTAKTE'!$A$7:$A$306,A296,'KONTAKTE'!$B$7:$B$306,D296)),"")))</x:f>
      </x:c>
      <x:c r="T296" s="123" t="str">
        <x:f>IF(D296="","",IF(COUNTIFS('KONTAKTE'!$A$7:$A$306,A296,'KONTAKTE'!$B$7:$B$306,D296)&lt;&gt;1,"",IFERROR(INDEX('KONTAKTE'!$AA$7:$AA$306,SUMIFS('KONTAKTE'!$AF$7:$AF$306,'KONTAKTE'!$A$7:$A$306,A296,'KONTAKTE'!$B$7:$B$306,D296)),"")))</x:f>
      </x:c>
      <x:c r="U296" s="131" t="str">
        <x:f>IF(OR(D296="",F296="",Y296=""),"",IFERROR(INT(F296-Y296),""))</x:f>
      </x:c>
      <x:c r="V296" s="123" t="str">
        <x:f>IF(C296="","",IF(COUNTIFS('KONTAKTE'!$A$7:$A$306,A296,'KONTAKTE'!$B$7:$B$306,D296)=0,"Lead-ID fehlt",IF(COUNTIFS('KONTAKTE'!$A$7:$A$306,A296,'KONTAKTE'!$B$7:$B$306,D296)&gt;1,"Lead-ID doppelt",IF(AND(G296="customer_won",E296=""),"Deal-ID fehlt",IF(AND(B296="Ja",G296="qualified_lead",D296&lt;&gt;"",COUNTIFS($A$7:$A$406,A296,$B$7:$B$406,"Ja",$D$7:$D$406,D296,$G$7:$G$406,"qualified_lead")&gt;1),"Duplikat prüfen",IF(AND(B296="Ja",G296="customer_won",E296&lt;&gt;"",COUNTIFS($A$7:$A$406,A296,$B$7:$B$406,"Ja",$E$7:$E$406,E296,$G$7:$G$406,"customer_won")&gt;1),"Duplikat prüfen",IF(U296&lt;0,"Datum prüfen",IF(AND(OR(G296="customer_won",G296="revenue_recorded"),OR(J296="",K296="Nicht zutreffend")),"Wert prüfen",IF(AND(G296="customer_lost",COUNTIFS($A$7:$A$406,A296,$D$7:$D$406,D296,$G$7:$G$406,"qualified_lead",$F$7:$F$406,"&lt;="&amp;F296,$B$7:$B$406,"Ja")=0),"Qualifikation fehlt","Bereit")))))))))</x:f>
      </x:c>
      <x:c r="W296" s="123" t="n">
        <x:f>IF(AND(B296="Ja",G296="qualified_lead",D296&lt;&gt;""),IF(COUNTIFS($A$7:A296,A296,$B$7:B296,"Ja",$D$7:D296,D296,$G$7:G296,"qualified_lead")=1,1,0),0)</x:f>
        <x:v>0</x:v>
      </x:c>
      <x:c r="X296" s="123" t="n">
        <x:f>IF(AND(B296="Ja",G296="customer_won",E296&lt;&gt;""),IF(COUNTIFS($A$7:A296,A296,$B$7:B296,"Ja",$E$7:E296,E296,$G$7:G296,"customer_won")=1,1,0),0)</x:f>
        <x:v>0</x:v>
      </x:c>
      <x:c r="Y296" s="133" t="str">
        <x:f>IF(D296="","",IF(COUNTIFS('KONTAKTE'!$A$7:$A$306,A296,'KONTAKTE'!$B$7:$B$306,D296)&lt;&gt;1,"",IFERROR(INDEX('KONTAKTE'!$F$7:$F$306,SUMIFS('KONTAKTE'!$AF$7:$AF$306,'KONTAKTE'!$A$7:$A$306,A296,'KONTAKTE'!$B$7:$B$306,D296)),"")))</x:f>
      </x:c>
    </x:row>
    <x:row r="297" ht="22.5" customHeight="1">
      <x:c r="A297" s="61" t="str">
        <x:v>Eigene Daten</x:v>
      </x:c>
      <x:c r="B297" s="61" t="str">
        <x:v>Ja</x:v>
      </x:c>
      <x:c r="C297" s="58"/>
      <x:c r="D297" s="58"/>
      <x:c r="E297" s="58"/>
      <x:c r="F297" s="125"/>
      <x:c r="G297" s="58"/>
      <x:c r="H297" s="58"/>
      <x:c r="I297" s="58"/>
      <x:c r="J297" s="129"/>
      <x:c r="K297" s="58"/>
      <x:c r="L297" s="58"/>
      <x:c r="M297" s="58"/>
      <x:c r="N297" s="58"/>
      <x:c r="O297" s="58"/>
      <x:c r="P297" s="58"/>
      <x:c r="Q297" s="58"/>
      <x:c r="R297" s="127" t="str">
        <x:f>IF(D297="","",IF(COUNTIFS('KONTAKTE'!$A$7:$A$306,A297,'KONTAKTE'!$B$7:$B$306,D297)&lt;&gt;1,"",IFERROR(INDEX('KONTAKTE'!$AD$7:$AD$306,SUMIFS('KONTAKTE'!$AF$7:$AF$306,'KONTAKTE'!$A$7:$A$306,A297,'KONTAKTE'!$B$7:$B$306,D297)),"")))</x:f>
      </x:c>
      <x:c r="S297" s="123" t="str">
        <x:f>IF(D297="","",IF(COUNTIFS('KONTAKTE'!$A$7:$A$306,A297,'KONTAKTE'!$B$7:$B$306,D297)&lt;&gt;1,"",IFERROR(INDEX('KONTAKTE'!$Z$7:$Z$306,SUMIFS('KONTAKTE'!$AF$7:$AF$306,'KONTAKTE'!$A$7:$A$306,A297,'KONTAKTE'!$B$7:$B$306,D297)),"")))</x:f>
      </x:c>
      <x:c r="T297" s="123" t="str">
        <x:f>IF(D297="","",IF(COUNTIFS('KONTAKTE'!$A$7:$A$306,A297,'KONTAKTE'!$B$7:$B$306,D297)&lt;&gt;1,"",IFERROR(INDEX('KONTAKTE'!$AA$7:$AA$306,SUMIFS('KONTAKTE'!$AF$7:$AF$306,'KONTAKTE'!$A$7:$A$306,A297,'KONTAKTE'!$B$7:$B$306,D297)),"")))</x:f>
      </x:c>
      <x:c r="U297" s="131" t="str">
        <x:f>IF(OR(D297="",F297="",Y297=""),"",IFERROR(INT(F297-Y297),""))</x:f>
      </x:c>
      <x:c r="V297" s="123" t="str">
        <x:f>IF(C297="","",IF(COUNTIFS('KONTAKTE'!$A$7:$A$306,A297,'KONTAKTE'!$B$7:$B$306,D297)=0,"Lead-ID fehlt",IF(COUNTIFS('KONTAKTE'!$A$7:$A$306,A297,'KONTAKTE'!$B$7:$B$306,D297)&gt;1,"Lead-ID doppelt",IF(AND(G297="customer_won",E297=""),"Deal-ID fehlt",IF(AND(B297="Ja",G297="qualified_lead",D297&lt;&gt;"",COUNTIFS($A$7:$A$406,A297,$B$7:$B$406,"Ja",$D$7:$D$406,D297,$G$7:$G$406,"qualified_lead")&gt;1),"Duplikat prüfen",IF(AND(B297="Ja",G297="customer_won",E297&lt;&gt;"",COUNTIFS($A$7:$A$406,A297,$B$7:$B$406,"Ja",$E$7:$E$406,E297,$G$7:$G$406,"customer_won")&gt;1),"Duplikat prüfen",IF(U297&lt;0,"Datum prüfen",IF(AND(OR(G297="customer_won",G297="revenue_recorded"),OR(J297="",K297="Nicht zutreffend")),"Wert prüfen",IF(AND(G297="customer_lost",COUNTIFS($A$7:$A$406,A297,$D$7:$D$406,D297,$G$7:$G$406,"qualified_lead",$F$7:$F$406,"&lt;="&amp;F297,$B$7:$B$406,"Ja")=0),"Qualifikation fehlt","Bereit")))))))))</x:f>
      </x:c>
      <x:c r="W297" s="123" t="n">
        <x:f>IF(AND(B297="Ja",G297="qualified_lead",D297&lt;&gt;""),IF(COUNTIFS($A$7:A297,A297,$B$7:B297,"Ja",$D$7:D297,D297,$G$7:G297,"qualified_lead")=1,1,0),0)</x:f>
        <x:v>0</x:v>
      </x:c>
      <x:c r="X297" s="123" t="n">
        <x:f>IF(AND(B297="Ja",G297="customer_won",E297&lt;&gt;""),IF(COUNTIFS($A$7:A297,A297,$B$7:B297,"Ja",$E$7:E297,E297,$G$7:G297,"customer_won")=1,1,0),0)</x:f>
        <x:v>0</x:v>
      </x:c>
      <x:c r="Y297" s="133" t="str">
        <x:f>IF(D297="","",IF(COUNTIFS('KONTAKTE'!$A$7:$A$306,A297,'KONTAKTE'!$B$7:$B$306,D297)&lt;&gt;1,"",IFERROR(INDEX('KONTAKTE'!$F$7:$F$306,SUMIFS('KONTAKTE'!$AF$7:$AF$306,'KONTAKTE'!$A$7:$A$306,A297,'KONTAKTE'!$B$7:$B$306,D297)),"")))</x:f>
      </x:c>
    </x:row>
    <x:row r="298" ht="22.5" customHeight="1">
      <x:c r="A298" s="61" t="str">
        <x:v>Eigene Daten</x:v>
      </x:c>
      <x:c r="B298" s="61" t="str">
        <x:v>Ja</x:v>
      </x:c>
      <x:c r="C298" s="58"/>
      <x:c r="D298" s="58"/>
      <x:c r="E298" s="58"/>
      <x:c r="F298" s="125"/>
      <x:c r="G298" s="58"/>
      <x:c r="H298" s="58"/>
      <x:c r="I298" s="58"/>
      <x:c r="J298" s="129"/>
      <x:c r="K298" s="58"/>
      <x:c r="L298" s="58"/>
      <x:c r="M298" s="58"/>
      <x:c r="N298" s="58"/>
      <x:c r="O298" s="58"/>
      <x:c r="P298" s="58"/>
      <x:c r="Q298" s="58"/>
      <x:c r="R298" s="127" t="str">
        <x:f>IF(D298="","",IF(COUNTIFS('KONTAKTE'!$A$7:$A$306,A298,'KONTAKTE'!$B$7:$B$306,D298)&lt;&gt;1,"",IFERROR(INDEX('KONTAKTE'!$AD$7:$AD$306,SUMIFS('KONTAKTE'!$AF$7:$AF$306,'KONTAKTE'!$A$7:$A$306,A298,'KONTAKTE'!$B$7:$B$306,D298)),"")))</x:f>
      </x:c>
      <x:c r="S298" s="123" t="str">
        <x:f>IF(D298="","",IF(COUNTIFS('KONTAKTE'!$A$7:$A$306,A298,'KONTAKTE'!$B$7:$B$306,D298)&lt;&gt;1,"",IFERROR(INDEX('KONTAKTE'!$Z$7:$Z$306,SUMIFS('KONTAKTE'!$AF$7:$AF$306,'KONTAKTE'!$A$7:$A$306,A298,'KONTAKTE'!$B$7:$B$306,D298)),"")))</x:f>
      </x:c>
      <x:c r="T298" s="123" t="str">
        <x:f>IF(D298="","",IF(COUNTIFS('KONTAKTE'!$A$7:$A$306,A298,'KONTAKTE'!$B$7:$B$306,D298)&lt;&gt;1,"",IFERROR(INDEX('KONTAKTE'!$AA$7:$AA$306,SUMIFS('KONTAKTE'!$AF$7:$AF$306,'KONTAKTE'!$A$7:$A$306,A298,'KONTAKTE'!$B$7:$B$306,D298)),"")))</x:f>
      </x:c>
      <x:c r="U298" s="131" t="str">
        <x:f>IF(OR(D298="",F298="",Y298=""),"",IFERROR(INT(F298-Y298),""))</x:f>
      </x:c>
      <x:c r="V298" s="123" t="str">
        <x:f>IF(C298="","",IF(COUNTIFS('KONTAKTE'!$A$7:$A$306,A298,'KONTAKTE'!$B$7:$B$306,D298)=0,"Lead-ID fehlt",IF(COUNTIFS('KONTAKTE'!$A$7:$A$306,A298,'KONTAKTE'!$B$7:$B$306,D298)&gt;1,"Lead-ID doppelt",IF(AND(G298="customer_won",E298=""),"Deal-ID fehlt",IF(AND(B298="Ja",G298="qualified_lead",D298&lt;&gt;"",COUNTIFS($A$7:$A$406,A298,$B$7:$B$406,"Ja",$D$7:$D$406,D298,$G$7:$G$406,"qualified_lead")&gt;1),"Duplikat prüfen",IF(AND(B298="Ja",G298="customer_won",E298&lt;&gt;"",COUNTIFS($A$7:$A$406,A298,$B$7:$B$406,"Ja",$E$7:$E$406,E298,$G$7:$G$406,"customer_won")&gt;1),"Duplikat prüfen",IF(U298&lt;0,"Datum prüfen",IF(AND(OR(G298="customer_won",G298="revenue_recorded"),OR(J298="",K298="Nicht zutreffend")),"Wert prüfen",IF(AND(G298="customer_lost",COUNTIFS($A$7:$A$406,A298,$D$7:$D$406,D298,$G$7:$G$406,"qualified_lead",$F$7:$F$406,"&lt;="&amp;F298,$B$7:$B$406,"Ja")=0),"Qualifikation fehlt","Bereit")))))))))</x:f>
      </x:c>
      <x:c r="W298" s="123" t="n">
        <x:f>IF(AND(B298="Ja",G298="qualified_lead",D298&lt;&gt;""),IF(COUNTIFS($A$7:A298,A298,$B$7:B298,"Ja",$D$7:D298,D298,$G$7:G298,"qualified_lead")=1,1,0),0)</x:f>
        <x:v>0</x:v>
      </x:c>
      <x:c r="X298" s="123" t="n">
        <x:f>IF(AND(B298="Ja",G298="customer_won",E298&lt;&gt;""),IF(COUNTIFS($A$7:A298,A298,$B$7:B298,"Ja",$E$7:E298,E298,$G$7:G298,"customer_won")=1,1,0),0)</x:f>
        <x:v>0</x:v>
      </x:c>
      <x:c r="Y298" s="133" t="str">
        <x:f>IF(D298="","",IF(COUNTIFS('KONTAKTE'!$A$7:$A$306,A298,'KONTAKTE'!$B$7:$B$306,D298)&lt;&gt;1,"",IFERROR(INDEX('KONTAKTE'!$F$7:$F$306,SUMIFS('KONTAKTE'!$AF$7:$AF$306,'KONTAKTE'!$A$7:$A$306,A298,'KONTAKTE'!$B$7:$B$306,D298)),"")))</x:f>
      </x:c>
    </x:row>
    <x:row r="299" ht="22.5" customHeight="1">
      <x:c r="A299" s="61" t="str">
        <x:v>Eigene Daten</x:v>
      </x:c>
      <x:c r="B299" s="61" t="str">
        <x:v>Ja</x:v>
      </x:c>
      <x:c r="C299" s="58"/>
      <x:c r="D299" s="58"/>
      <x:c r="E299" s="58"/>
      <x:c r="F299" s="125"/>
      <x:c r="G299" s="58"/>
      <x:c r="H299" s="58"/>
      <x:c r="I299" s="58"/>
      <x:c r="J299" s="129"/>
      <x:c r="K299" s="58"/>
      <x:c r="L299" s="58"/>
      <x:c r="M299" s="58"/>
      <x:c r="N299" s="58"/>
      <x:c r="O299" s="58"/>
      <x:c r="P299" s="58"/>
      <x:c r="Q299" s="58"/>
      <x:c r="R299" s="127" t="str">
        <x:f>IF(D299="","",IF(COUNTIFS('KONTAKTE'!$A$7:$A$306,A299,'KONTAKTE'!$B$7:$B$306,D299)&lt;&gt;1,"",IFERROR(INDEX('KONTAKTE'!$AD$7:$AD$306,SUMIFS('KONTAKTE'!$AF$7:$AF$306,'KONTAKTE'!$A$7:$A$306,A299,'KONTAKTE'!$B$7:$B$306,D299)),"")))</x:f>
      </x:c>
      <x:c r="S299" s="123" t="str">
        <x:f>IF(D299="","",IF(COUNTIFS('KONTAKTE'!$A$7:$A$306,A299,'KONTAKTE'!$B$7:$B$306,D299)&lt;&gt;1,"",IFERROR(INDEX('KONTAKTE'!$Z$7:$Z$306,SUMIFS('KONTAKTE'!$AF$7:$AF$306,'KONTAKTE'!$A$7:$A$306,A299,'KONTAKTE'!$B$7:$B$306,D299)),"")))</x:f>
      </x:c>
      <x:c r="T299" s="123" t="str">
        <x:f>IF(D299="","",IF(COUNTIFS('KONTAKTE'!$A$7:$A$306,A299,'KONTAKTE'!$B$7:$B$306,D299)&lt;&gt;1,"",IFERROR(INDEX('KONTAKTE'!$AA$7:$AA$306,SUMIFS('KONTAKTE'!$AF$7:$AF$306,'KONTAKTE'!$A$7:$A$306,A299,'KONTAKTE'!$B$7:$B$306,D299)),"")))</x:f>
      </x:c>
      <x:c r="U299" s="131" t="str">
        <x:f>IF(OR(D299="",F299="",Y299=""),"",IFERROR(INT(F299-Y299),""))</x:f>
      </x:c>
      <x:c r="V299" s="123" t="str">
        <x:f>IF(C299="","",IF(COUNTIFS('KONTAKTE'!$A$7:$A$306,A299,'KONTAKTE'!$B$7:$B$306,D299)=0,"Lead-ID fehlt",IF(COUNTIFS('KONTAKTE'!$A$7:$A$306,A299,'KONTAKTE'!$B$7:$B$306,D299)&gt;1,"Lead-ID doppelt",IF(AND(G299="customer_won",E299=""),"Deal-ID fehlt",IF(AND(B299="Ja",G299="qualified_lead",D299&lt;&gt;"",COUNTIFS($A$7:$A$406,A299,$B$7:$B$406,"Ja",$D$7:$D$406,D299,$G$7:$G$406,"qualified_lead")&gt;1),"Duplikat prüfen",IF(AND(B299="Ja",G299="customer_won",E299&lt;&gt;"",COUNTIFS($A$7:$A$406,A299,$B$7:$B$406,"Ja",$E$7:$E$406,E299,$G$7:$G$406,"customer_won")&gt;1),"Duplikat prüfen",IF(U299&lt;0,"Datum prüfen",IF(AND(OR(G299="customer_won",G299="revenue_recorded"),OR(J299="",K299="Nicht zutreffend")),"Wert prüfen",IF(AND(G299="customer_lost",COUNTIFS($A$7:$A$406,A299,$D$7:$D$406,D299,$G$7:$G$406,"qualified_lead",$F$7:$F$406,"&lt;="&amp;F299,$B$7:$B$406,"Ja")=0),"Qualifikation fehlt","Bereit")))))))))</x:f>
      </x:c>
      <x:c r="W299" s="123" t="n">
        <x:f>IF(AND(B299="Ja",G299="qualified_lead",D299&lt;&gt;""),IF(COUNTIFS($A$7:A299,A299,$B$7:B299,"Ja",$D$7:D299,D299,$G$7:G299,"qualified_lead")=1,1,0),0)</x:f>
        <x:v>0</x:v>
      </x:c>
      <x:c r="X299" s="123" t="n">
        <x:f>IF(AND(B299="Ja",G299="customer_won",E299&lt;&gt;""),IF(COUNTIFS($A$7:A299,A299,$B$7:B299,"Ja",$E$7:E299,E299,$G$7:G299,"customer_won")=1,1,0),0)</x:f>
        <x:v>0</x:v>
      </x:c>
      <x:c r="Y299" s="133" t="str">
        <x:f>IF(D299="","",IF(COUNTIFS('KONTAKTE'!$A$7:$A$306,A299,'KONTAKTE'!$B$7:$B$306,D299)&lt;&gt;1,"",IFERROR(INDEX('KONTAKTE'!$F$7:$F$306,SUMIFS('KONTAKTE'!$AF$7:$AF$306,'KONTAKTE'!$A$7:$A$306,A299,'KONTAKTE'!$B$7:$B$306,D299)),"")))</x:f>
      </x:c>
    </x:row>
    <x:row r="300" ht="22.5" customHeight="1">
      <x:c r="A300" s="61" t="str">
        <x:v>Eigene Daten</x:v>
      </x:c>
      <x:c r="B300" s="61" t="str">
        <x:v>Ja</x:v>
      </x:c>
      <x:c r="C300" s="58"/>
      <x:c r="D300" s="58"/>
      <x:c r="E300" s="58"/>
      <x:c r="F300" s="125"/>
      <x:c r="G300" s="58"/>
      <x:c r="H300" s="58"/>
      <x:c r="I300" s="58"/>
      <x:c r="J300" s="129"/>
      <x:c r="K300" s="58"/>
      <x:c r="L300" s="58"/>
      <x:c r="M300" s="58"/>
      <x:c r="N300" s="58"/>
      <x:c r="O300" s="58"/>
      <x:c r="P300" s="58"/>
      <x:c r="Q300" s="58"/>
      <x:c r="R300" s="127" t="str">
        <x:f>IF(D300="","",IF(COUNTIFS('KONTAKTE'!$A$7:$A$306,A300,'KONTAKTE'!$B$7:$B$306,D300)&lt;&gt;1,"",IFERROR(INDEX('KONTAKTE'!$AD$7:$AD$306,SUMIFS('KONTAKTE'!$AF$7:$AF$306,'KONTAKTE'!$A$7:$A$306,A300,'KONTAKTE'!$B$7:$B$306,D300)),"")))</x:f>
      </x:c>
      <x:c r="S300" s="123" t="str">
        <x:f>IF(D300="","",IF(COUNTIFS('KONTAKTE'!$A$7:$A$306,A300,'KONTAKTE'!$B$7:$B$306,D300)&lt;&gt;1,"",IFERROR(INDEX('KONTAKTE'!$Z$7:$Z$306,SUMIFS('KONTAKTE'!$AF$7:$AF$306,'KONTAKTE'!$A$7:$A$306,A300,'KONTAKTE'!$B$7:$B$306,D300)),"")))</x:f>
      </x:c>
      <x:c r="T300" s="123" t="str">
        <x:f>IF(D300="","",IF(COUNTIFS('KONTAKTE'!$A$7:$A$306,A300,'KONTAKTE'!$B$7:$B$306,D300)&lt;&gt;1,"",IFERROR(INDEX('KONTAKTE'!$AA$7:$AA$306,SUMIFS('KONTAKTE'!$AF$7:$AF$306,'KONTAKTE'!$A$7:$A$306,A300,'KONTAKTE'!$B$7:$B$306,D300)),"")))</x:f>
      </x:c>
      <x:c r="U300" s="131" t="str">
        <x:f>IF(OR(D300="",F300="",Y300=""),"",IFERROR(INT(F300-Y300),""))</x:f>
      </x:c>
      <x:c r="V300" s="123" t="str">
        <x:f>IF(C300="","",IF(COUNTIFS('KONTAKTE'!$A$7:$A$306,A300,'KONTAKTE'!$B$7:$B$306,D300)=0,"Lead-ID fehlt",IF(COUNTIFS('KONTAKTE'!$A$7:$A$306,A300,'KONTAKTE'!$B$7:$B$306,D300)&gt;1,"Lead-ID doppelt",IF(AND(G300="customer_won",E300=""),"Deal-ID fehlt",IF(AND(B300="Ja",G300="qualified_lead",D300&lt;&gt;"",COUNTIFS($A$7:$A$406,A300,$B$7:$B$406,"Ja",$D$7:$D$406,D300,$G$7:$G$406,"qualified_lead")&gt;1),"Duplikat prüfen",IF(AND(B300="Ja",G300="customer_won",E300&lt;&gt;"",COUNTIFS($A$7:$A$406,A300,$B$7:$B$406,"Ja",$E$7:$E$406,E300,$G$7:$G$406,"customer_won")&gt;1),"Duplikat prüfen",IF(U300&lt;0,"Datum prüfen",IF(AND(OR(G300="customer_won",G300="revenue_recorded"),OR(J300="",K300="Nicht zutreffend")),"Wert prüfen",IF(AND(G300="customer_lost",COUNTIFS($A$7:$A$406,A300,$D$7:$D$406,D300,$G$7:$G$406,"qualified_lead",$F$7:$F$406,"&lt;="&amp;F300,$B$7:$B$406,"Ja")=0),"Qualifikation fehlt","Bereit")))))))))</x:f>
      </x:c>
      <x:c r="W300" s="123" t="n">
        <x:f>IF(AND(B300="Ja",G300="qualified_lead",D300&lt;&gt;""),IF(COUNTIFS($A$7:A300,A300,$B$7:B300,"Ja",$D$7:D300,D300,$G$7:G300,"qualified_lead")=1,1,0),0)</x:f>
        <x:v>0</x:v>
      </x:c>
      <x:c r="X300" s="123" t="n">
        <x:f>IF(AND(B300="Ja",G300="customer_won",E300&lt;&gt;""),IF(COUNTIFS($A$7:A300,A300,$B$7:B300,"Ja",$E$7:E300,E300,$G$7:G300,"customer_won")=1,1,0),0)</x:f>
        <x:v>0</x:v>
      </x:c>
      <x:c r="Y300" s="133" t="str">
        <x:f>IF(D300="","",IF(COUNTIFS('KONTAKTE'!$A$7:$A$306,A300,'KONTAKTE'!$B$7:$B$306,D300)&lt;&gt;1,"",IFERROR(INDEX('KONTAKTE'!$F$7:$F$306,SUMIFS('KONTAKTE'!$AF$7:$AF$306,'KONTAKTE'!$A$7:$A$306,A300,'KONTAKTE'!$B$7:$B$306,D300)),"")))</x:f>
      </x:c>
    </x:row>
    <x:row r="301" ht="22.5" customHeight="1">
      <x:c r="A301" s="61" t="str">
        <x:v>Eigene Daten</x:v>
      </x:c>
      <x:c r="B301" s="61" t="str">
        <x:v>Ja</x:v>
      </x:c>
      <x:c r="C301" s="58"/>
      <x:c r="D301" s="58"/>
      <x:c r="E301" s="58"/>
      <x:c r="F301" s="125"/>
      <x:c r="G301" s="58"/>
      <x:c r="H301" s="58"/>
      <x:c r="I301" s="58"/>
      <x:c r="J301" s="129"/>
      <x:c r="K301" s="58"/>
      <x:c r="L301" s="58"/>
      <x:c r="M301" s="58"/>
      <x:c r="N301" s="58"/>
      <x:c r="O301" s="58"/>
      <x:c r="P301" s="58"/>
      <x:c r="Q301" s="58"/>
      <x:c r="R301" s="127" t="str">
        <x:f>IF(D301="","",IF(COUNTIFS('KONTAKTE'!$A$7:$A$306,A301,'KONTAKTE'!$B$7:$B$306,D301)&lt;&gt;1,"",IFERROR(INDEX('KONTAKTE'!$AD$7:$AD$306,SUMIFS('KONTAKTE'!$AF$7:$AF$306,'KONTAKTE'!$A$7:$A$306,A301,'KONTAKTE'!$B$7:$B$306,D301)),"")))</x:f>
      </x:c>
      <x:c r="S301" s="123" t="str">
        <x:f>IF(D301="","",IF(COUNTIFS('KONTAKTE'!$A$7:$A$306,A301,'KONTAKTE'!$B$7:$B$306,D301)&lt;&gt;1,"",IFERROR(INDEX('KONTAKTE'!$Z$7:$Z$306,SUMIFS('KONTAKTE'!$AF$7:$AF$306,'KONTAKTE'!$A$7:$A$306,A301,'KONTAKTE'!$B$7:$B$306,D301)),"")))</x:f>
      </x:c>
      <x:c r="T301" s="123" t="str">
        <x:f>IF(D301="","",IF(COUNTIFS('KONTAKTE'!$A$7:$A$306,A301,'KONTAKTE'!$B$7:$B$306,D301)&lt;&gt;1,"",IFERROR(INDEX('KONTAKTE'!$AA$7:$AA$306,SUMIFS('KONTAKTE'!$AF$7:$AF$306,'KONTAKTE'!$A$7:$A$306,A301,'KONTAKTE'!$B$7:$B$306,D301)),"")))</x:f>
      </x:c>
      <x:c r="U301" s="131" t="str">
        <x:f>IF(OR(D301="",F301="",Y301=""),"",IFERROR(INT(F301-Y301),""))</x:f>
      </x:c>
      <x:c r="V301" s="123" t="str">
        <x:f>IF(C301="","",IF(COUNTIFS('KONTAKTE'!$A$7:$A$306,A301,'KONTAKTE'!$B$7:$B$306,D301)=0,"Lead-ID fehlt",IF(COUNTIFS('KONTAKTE'!$A$7:$A$306,A301,'KONTAKTE'!$B$7:$B$306,D301)&gt;1,"Lead-ID doppelt",IF(AND(G301="customer_won",E301=""),"Deal-ID fehlt",IF(AND(B301="Ja",G301="qualified_lead",D301&lt;&gt;"",COUNTIFS($A$7:$A$406,A301,$B$7:$B$406,"Ja",$D$7:$D$406,D301,$G$7:$G$406,"qualified_lead")&gt;1),"Duplikat prüfen",IF(AND(B301="Ja",G301="customer_won",E301&lt;&gt;"",COUNTIFS($A$7:$A$406,A301,$B$7:$B$406,"Ja",$E$7:$E$406,E301,$G$7:$G$406,"customer_won")&gt;1),"Duplikat prüfen",IF(U301&lt;0,"Datum prüfen",IF(AND(OR(G301="customer_won",G301="revenue_recorded"),OR(J301="",K301="Nicht zutreffend")),"Wert prüfen",IF(AND(G301="customer_lost",COUNTIFS($A$7:$A$406,A301,$D$7:$D$406,D301,$G$7:$G$406,"qualified_lead",$F$7:$F$406,"&lt;="&amp;F301,$B$7:$B$406,"Ja")=0),"Qualifikation fehlt","Bereit")))))))))</x:f>
      </x:c>
      <x:c r="W301" s="123" t="n">
        <x:f>IF(AND(B301="Ja",G301="qualified_lead",D301&lt;&gt;""),IF(COUNTIFS($A$7:A301,A301,$B$7:B301,"Ja",$D$7:D301,D301,$G$7:G301,"qualified_lead")=1,1,0),0)</x:f>
        <x:v>0</x:v>
      </x:c>
      <x:c r="X301" s="123" t="n">
        <x:f>IF(AND(B301="Ja",G301="customer_won",E301&lt;&gt;""),IF(COUNTIFS($A$7:A301,A301,$B$7:B301,"Ja",$E$7:E301,E301,$G$7:G301,"customer_won")=1,1,0),0)</x:f>
        <x:v>0</x:v>
      </x:c>
      <x:c r="Y301" s="133" t="str">
        <x:f>IF(D301="","",IF(COUNTIFS('KONTAKTE'!$A$7:$A$306,A301,'KONTAKTE'!$B$7:$B$306,D301)&lt;&gt;1,"",IFERROR(INDEX('KONTAKTE'!$F$7:$F$306,SUMIFS('KONTAKTE'!$AF$7:$AF$306,'KONTAKTE'!$A$7:$A$306,A301,'KONTAKTE'!$B$7:$B$306,D301)),"")))</x:f>
      </x:c>
    </x:row>
    <x:row r="302" ht="22.5" customHeight="1">
      <x:c r="A302" s="61" t="str">
        <x:v>Eigene Daten</x:v>
      </x:c>
      <x:c r="B302" s="61" t="str">
        <x:v>Ja</x:v>
      </x:c>
      <x:c r="C302" s="58"/>
      <x:c r="D302" s="58"/>
      <x:c r="E302" s="58"/>
      <x:c r="F302" s="125"/>
      <x:c r="G302" s="58"/>
      <x:c r="H302" s="58"/>
      <x:c r="I302" s="58"/>
      <x:c r="J302" s="129"/>
      <x:c r="K302" s="58"/>
      <x:c r="L302" s="58"/>
      <x:c r="M302" s="58"/>
      <x:c r="N302" s="58"/>
      <x:c r="O302" s="58"/>
      <x:c r="P302" s="58"/>
      <x:c r="Q302" s="58"/>
      <x:c r="R302" s="127" t="str">
        <x:f>IF(D302="","",IF(COUNTIFS('KONTAKTE'!$A$7:$A$306,A302,'KONTAKTE'!$B$7:$B$306,D302)&lt;&gt;1,"",IFERROR(INDEX('KONTAKTE'!$AD$7:$AD$306,SUMIFS('KONTAKTE'!$AF$7:$AF$306,'KONTAKTE'!$A$7:$A$306,A302,'KONTAKTE'!$B$7:$B$306,D302)),"")))</x:f>
      </x:c>
      <x:c r="S302" s="123" t="str">
        <x:f>IF(D302="","",IF(COUNTIFS('KONTAKTE'!$A$7:$A$306,A302,'KONTAKTE'!$B$7:$B$306,D302)&lt;&gt;1,"",IFERROR(INDEX('KONTAKTE'!$Z$7:$Z$306,SUMIFS('KONTAKTE'!$AF$7:$AF$306,'KONTAKTE'!$A$7:$A$306,A302,'KONTAKTE'!$B$7:$B$306,D302)),"")))</x:f>
      </x:c>
      <x:c r="T302" s="123" t="str">
        <x:f>IF(D302="","",IF(COUNTIFS('KONTAKTE'!$A$7:$A$306,A302,'KONTAKTE'!$B$7:$B$306,D302)&lt;&gt;1,"",IFERROR(INDEX('KONTAKTE'!$AA$7:$AA$306,SUMIFS('KONTAKTE'!$AF$7:$AF$306,'KONTAKTE'!$A$7:$A$306,A302,'KONTAKTE'!$B$7:$B$306,D302)),"")))</x:f>
      </x:c>
      <x:c r="U302" s="131" t="str">
        <x:f>IF(OR(D302="",F302="",Y302=""),"",IFERROR(INT(F302-Y302),""))</x:f>
      </x:c>
      <x:c r="V302" s="123" t="str">
        <x:f>IF(C302="","",IF(COUNTIFS('KONTAKTE'!$A$7:$A$306,A302,'KONTAKTE'!$B$7:$B$306,D302)=0,"Lead-ID fehlt",IF(COUNTIFS('KONTAKTE'!$A$7:$A$306,A302,'KONTAKTE'!$B$7:$B$306,D302)&gt;1,"Lead-ID doppelt",IF(AND(G302="customer_won",E302=""),"Deal-ID fehlt",IF(AND(B302="Ja",G302="qualified_lead",D302&lt;&gt;"",COUNTIFS($A$7:$A$406,A302,$B$7:$B$406,"Ja",$D$7:$D$406,D302,$G$7:$G$406,"qualified_lead")&gt;1),"Duplikat prüfen",IF(AND(B302="Ja",G302="customer_won",E302&lt;&gt;"",COUNTIFS($A$7:$A$406,A302,$B$7:$B$406,"Ja",$E$7:$E$406,E302,$G$7:$G$406,"customer_won")&gt;1),"Duplikat prüfen",IF(U302&lt;0,"Datum prüfen",IF(AND(OR(G302="customer_won",G302="revenue_recorded"),OR(J302="",K302="Nicht zutreffend")),"Wert prüfen",IF(AND(G302="customer_lost",COUNTIFS($A$7:$A$406,A302,$D$7:$D$406,D302,$G$7:$G$406,"qualified_lead",$F$7:$F$406,"&lt;="&amp;F302,$B$7:$B$406,"Ja")=0),"Qualifikation fehlt","Bereit")))))))))</x:f>
      </x:c>
      <x:c r="W302" s="123" t="n">
        <x:f>IF(AND(B302="Ja",G302="qualified_lead",D302&lt;&gt;""),IF(COUNTIFS($A$7:A302,A302,$B$7:B302,"Ja",$D$7:D302,D302,$G$7:G302,"qualified_lead")=1,1,0),0)</x:f>
        <x:v>0</x:v>
      </x:c>
      <x:c r="X302" s="123" t="n">
        <x:f>IF(AND(B302="Ja",G302="customer_won",E302&lt;&gt;""),IF(COUNTIFS($A$7:A302,A302,$B$7:B302,"Ja",$E$7:E302,E302,$G$7:G302,"customer_won")=1,1,0),0)</x:f>
        <x:v>0</x:v>
      </x:c>
      <x:c r="Y302" s="133" t="str">
        <x:f>IF(D302="","",IF(COUNTIFS('KONTAKTE'!$A$7:$A$306,A302,'KONTAKTE'!$B$7:$B$306,D302)&lt;&gt;1,"",IFERROR(INDEX('KONTAKTE'!$F$7:$F$306,SUMIFS('KONTAKTE'!$AF$7:$AF$306,'KONTAKTE'!$A$7:$A$306,A302,'KONTAKTE'!$B$7:$B$306,D302)),"")))</x:f>
      </x:c>
    </x:row>
    <x:row r="303" ht="22.5" customHeight="1">
      <x:c r="A303" s="61" t="str">
        <x:v>Eigene Daten</x:v>
      </x:c>
      <x:c r="B303" s="61" t="str">
        <x:v>Ja</x:v>
      </x:c>
      <x:c r="C303" s="58"/>
      <x:c r="D303" s="58"/>
      <x:c r="E303" s="58"/>
      <x:c r="F303" s="125"/>
      <x:c r="G303" s="58"/>
      <x:c r="H303" s="58"/>
      <x:c r="I303" s="58"/>
      <x:c r="J303" s="129"/>
      <x:c r="K303" s="58"/>
      <x:c r="L303" s="58"/>
      <x:c r="M303" s="58"/>
      <x:c r="N303" s="58"/>
      <x:c r="O303" s="58"/>
      <x:c r="P303" s="58"/>
      <x:c r="Q303" s="58"/>
      <x:c r="R303" s="127" t="str">
        <x:f>IF(D303="","",IF(COUNTIFS('KONTAKTE'!$A$7:$A$306,A303,'KONTAKTE'!$B$7:$B$306,D303)&lt;&gt;1,"",IFERROR(INDEX('KONTAKTE'!$AD$7:$AD$306,SUMIFS('KONTAKTE'!$AF$7:$AF$306,'KONTAKTE'!$A$7:$A$306,A303,'KONTAKTE'!$B$7:$B$306,D303)),"")))</x:f>
      </x:c>
      <x:c r="S303" s="123" t="str">
        <x:f>IF(D303="","",IF(COUNTIFS('KONTAKTE'!$A$7:$A$306,A303,'KONTAKTE'!$B$7:$B$306,D303)&lt;&gt;1,"",IFERROR(INDEX('KONTAKTE'!$Z$7:$Z$306,SUMIFS('KONTAKTE'!$AF$7:$AF$306,'KONTAKTE'!$A$7:$A$306,A303,'KONTAKTE'!$B$7:$B$306,D303)),"")))</x:f>
      </x:c>
      <x:c r="T303" s="123" t="str">
        <x:f>IF(D303="","",IF(COUNTIFS('KONTAKTE'!$A$7:$A$306,A303,'KONTAKTE'!$B$7:$B$306,D303)&lt;&gt;1,"",IFERROR(INDEX('KONTAKTE'!$AA$7:$AA$306,SUMIFS('KONTAKTE'!$AF$7:$AF$306,'KONTAKTE'!$A$7:$A$306,A303,'KONTAKTE'!$B$7:$B$306,D303)),"")))</x:f>
      </x:c>
      <x:c r="U303" s="131" t="str">
        <x:f>IF(OR(D303="",F303="",Y303=""),"",IFERROR(INT(F303-Y303),""))</x:f>
      </x:c>
      <x:c r="V303" s="123" t="str">
        <x:f>IF(C303="","",IF(COUNTIFS('KONTAKTE'!$A$7:$A$306,A303,'KONTAKTE'!$B$7:$B$306,D303)=0,"Lead-ID fehlt",IF(COUNTIFS('KONTAKTE'!$A$7:$A$306,A303,'KONTAKTE'!$B$7:$B$306,D303)&gt;1,"Lead-ID doppelt",IF(AND(G303="customer_won",E303=""),"Deal-ID fehlt",IF(AND(B303="Ja",G303="qualified_lead",D303&lt;&gt;"",COUNTIFS($A$7:$A$406,A303,$B$7:$B$406,"Ja",$D$7:$D$406,D303,$G$7:$G$406,"qualified_lead")&gt;1),"Duplikat prüfen",IF(AND(B303="Ja",G303="customer_won",E303&lt;&gt;"",COUNTIFS($A$7:$A$406,A303,$B$7:$B$406,"Ja",$E$7:$E$406,E303,$G$7:$G$406,"customer_won")&gt;1),"Duplikat prüfen",IF(U303&lt;0,"Datum prüfen",IF(AND(OR(G303="customer_won",G303="revenue_recorded"),OR(J303="",K303="Nicht zutreffend")),"Wert prüfen",IF(AND(G303="customer_lost",COUNTIFS($A$7:$A$406,A303,$D$7:$D$406,D303,$G$7:$G$406,"qualified_lead",$F$7:$F$406,"&lt;="&amp;F303,$B$7:$B$406,"Ja")=0),"Qualifikation fehlt","Bereit")))))))))</x:f>
      </x:c>
      <x:c r="W303" s="123" t="n">
        <x:f>IF(AND(B303="Ja",G303="qualified_lead",D303&lt;&gt;""),IF(COUNTIFS($A$7:A303,A303,$B$7:B303,"Ja",$D$7:D303,D303,$G$7:G303,"qualified_lead")=1,1,0),0)</x:f>
        <x:v>0</x:v>
      </x:c>
      <x:c r="X303" s="123" t="n">
        <x:f>IF(AND(B303="Ja",G303="customer_won",E303&lt;&gt;""),IF(COUNTIFS($A$7:A303,A303,$B$7:B303,"Ja",$E$7:E303,E303,$G$7:G303,"customer_won")=1,1,0),0)</x:f>
        <x:v>0</x:v>
      </x:c>
      <x:c r="Y303" s="133" t="str">
        <x:f>IF(D303="","",IF(COUNTIFS('KONTAKTE'!$A$7:$A$306,A303,'KONTAKTE'!$B$7:$B$306,D303)&lt;&gt;1,"",IFERROR(INDEX('KONTAKTE'!$F$7:$F$306,SUMIFS('KONTAKTE'!$AF$7:$AF$306,'KONTAKTE'!$A$7:$A$306,A303,'KONTAKTE'!$B$7:$B$306,D303)),"")))</x:f>
      </x:c>
    </x:row>
    <x:row r="304" ht="22.5" customHeight="1">
      <x:c r="A304" s="61" t="str">
        <x:v>Eigene Daten</x:v>
      </x:c>
      <x:c r="B304" s="61" t="str">
        <x:v>Ja</x:v>
      </x:c>
      <x:c r="C304" s="58"/>
      <x:c r="D304" s="58"/>
      <x:c r="E304" s="58"/>
      <x:c r="F304" s="125"/>
      <x:c r="G304" s="58"/>
      <x:c r="H304" s="58"/>
      <x:c r="I304" s="58"/>
      <x:c r="J304" s="129"/>
      <x:c r="K304" s="58"/>
      <x:c r="L304" s="58"/>
      <x:c r="M304" s="58"/>
      <x:c r="N304" s="58"/>
      <x:c r="O304" s="58"/>
      <x:c r="P304" s="58"/>
      <x:c r="Q304" s="58"/>
      <x:c r="R304" s="127" t="str">
        <x:f>IF(D304="","",IF(COUNTIFS('KONTAKTE'!$A$7:$A$306,A304,'KONTAKTE'!$B$7:$B$306,D304)&lt;&gt;1,"",IFERROR(INDEX('KONTAKTE'!$AD$7:$AD$306,SUMIFS('KONTAKTE'!$AF$7:$AF$306,'KONTAKTE'!$A$7:$A$306,A304,'KONTAKTE'!$B$7:$B$306,D304)),"")))</x:f>
      </x:c>
      <x:c r="S304" s="123" t="str">
        <x:f>IF(D304="","",IF(COUNTIFS('KONTAKTE'!$A$7:$A$306,A304,'KONTAKTE'!$B$7:$B$306,D304)&lt;&gt;1,"",IFERROR(INDEX('KONTAKTE'!$Z$7:$Z$306,SUMIFS('KONTAKTE'!$AF$7:$AF$306,'KONTAKTE'!$A$7:$A$306,A304,'KONTAKTE'!$B$7:$B$306,D304)),"")))</x:f>
      </x:c>
      <x:c r="T304" s="123" t="str">
        <x:f>IF(D304="","",IF(COUNTIFS('KONTAKTE'!$A$7:$A$306,A304,'KONTAKTE'!$B$7:$B$306,D304)&lt;&gt;1,"",IFERROR(INDEX('KONTAKTE'!$AA$7:$AA$306,SUMIFS('KONTAKTE'!$AF$7:$AF$306,'KONTAKTE'!$A$7:$A$306,A304,'KONTAKTE'!$B$7:$B$306,D304)),"")))</x:f>
      </x:c>
      <x:c r="U304" s="131" t="str">
        <x:f>IF(OR(D304="",F304="",Y304=""),"",IFERROR(INT(F304-Y304),""))</x:f>
      </x:c>
      <x:c r="V304" s="123" t="str">
        <x:f>IF(C304="","",IF(COUNTIFS('KONTAKTE'!$A$7:$A$306,A304,'KONTAKTE'!$B$7:$B$306,D304)=0,"Lead-ID fehlt",IF(COUNTIFS('KONTAKTE'!$A$7:$A$306,A304,'KONTAKTE'!$B$7:$B$306,D304)&gt;1,"Lead-ID doppelt",IF(AND(G304="customer_won",E304=""),"Deal-ID fehlt",IF(AND(B304="Ja",G304="qualified_lead",D304&lt;&gt;"",COUNTIFS($A$7:$A$406,A304,$B$7:$B$406,"Ja",$D$7:$D$406,D304,$G$7:$G$406,"qualified_lead")&gt;1),"Duplikat prüfen",IF(AND(B304="Ja",G304="customer_won",E304&lt;&gt;"",COUNTIFS($A$7:$A$406,A304,$B$7:$B$406,"Ja",$E$7:$E$406,E304,$G$7:$G$406,"customer_won")&gt;1),"Duplikat prüfen",IF(U304&lt;0,"Datum prüfen",IF(AND(OR(G304="customer_won",G304="revenue_recorded"),OR(J304="",K304="Nicht zutreffend")),"Wert prüfen",IF(AND(G304="customer_lost",COUNTIFS($A$7:$A$406,A304,$D$7:$D$406,D304,$G$7:$G$406,"qualified_lead",$F$7:$F$406,"&lt;="&amp;F304,$B$7:$B$406,"Ja")=0),"Qualifikation fehlt","Bereit")))))))))</x:f>
      </x:c>
      <x:c r="W304" s="123" t="n">
        <x:f>IF(AND(B304="Ja",G304="qualified_lead",D304&lt;&gt;""),IF(COUNTIFS($A$7:A304,A304,$B$7:B304,"Ja",$D$7:D304,D304,$G$7:G304,"qualified_lead")=1,1,0),0)</x:f>
        <x:v>0</x:v>
      </x:c>
      <x:c r="X304" s="123" t="n">
        <x:f>IF(AND(B304="Ja",G304="customer_won",E304&lt;&gt;""),IF(COUNTIFS($A$7:A304,A304,$B$7:B304,"Ja",$E$7:E304,E304,$G$7:G304,"customer_won")=1,1,0),0)</x:f>
        <x:v>0</x:v>
      </x:c>
      <x:c r="Y304" s="133" t="str">
        <x:f>IF(D304="","",IF(COUNTIFS('KONTAKTE'!$A$7:$A$306,A304,'KONTAKTE'!$B$7:$B$306,D304)&lt;&gt;1,"",IFERROR(INDEX('KONTAKTE'!$F$7:$F$306,SUMIFS('KONTAKTE'!$AF$7:$AF$306,'KONTAKTE'!$A$7:$A$306,A304,'KONTAKTE'!$B$7:$B$306,D304)),"")))</x:f>
      </x:c>
    </x:row>
    <x:row r="305" ht="22.5" customHeight="1">
      <x:c r="A305" s="61" t="str">
        <x:v>Eigene Daten</x:v>
      </x:c>
      <x:c r="B305" s="61" t="str">
        <x:v>Ja</x:v>
      </x:c>
      <x:c r="C305" s="58"/>
      <x:c r="D305" s="58"/>
      <x:c r="E305" s="58"/>
      <x:c r="F305" s="125"/>
      <x:c r="G305" s="58"/>
      <x:c r="H305" s="58"/>
      <x:c r="I305" s="58"/>
      <x:c r="J305" s="129"/>
      <x:c r="K305" s="58"/>
      <x:c r="L305" s="58"/>
      <x:c r="M305" s="58"/>
      <x:c r="N305" s="58"/>
      <x:c r="O305" s="58"/>
      <x:c r="P305" s="58"/>
      <x:c r="Q305" s="58"/>
      <x:c r="R305" s="127" t="str">
        <x:f>IF(D305="","",IF(COUNTIFS('KONTAKTE'!$A$7:$A$306,A305,'KONTAKTE'!$B$7:$B$306,D305)&lt;&gt;1,"",IFERROR(INDEX('KONTAKTE'!$AD$7:$AD$306,SUMIFS('KONTAKTE'!$AF$7:$AF$306,'KONTAKTE'!$A$7:$A$306,A305,'KONTAKTE'!$B$7:$B$306,D305)),"")))</x:f>
      </x:c>
      <x:c r="S305" s="123" t="str">
        <x:f>IF(D305="","",IF(COUNTIFS('KONTAKTE'!$A$7:$A$306,A305,'KONTAKTE'!$B$7:$B$306,D305)&lt;&gt;1,"",IFERROR(INDEX('KONTAKTE'!$Z$7:$Z$306,SUMIFS('KONTAKTE'!$AF$7:$AF$306,'KONTAKTE'!$A$7:$A$306,A305,'KONTAKTE'!$B$7:$B$306,D305)),"")))</x:f>
      </x:c>
      <x:c r="T305" s="123" t="str">
        <x:f>IF(D305="","",IF(COUNTIFS('KONTAKTE'!$A$7:$A$306,A305,'KONTAKTE'!$B$7:$B$306,D305)&lt;&gt;1,"",IFERROR(INDEX('KONTAKTE'!$AA$7:$AA$306,SUMIFS('KONTAKTE'!$AF$7:$AF$306,'KONTAKTE'!$A$7:$A$306,A305,'KONTAKTE'!$B$7:$B$306,D305)),"")))</x:f>
      </x:c>
      <x:c r="U305" s="131" t="str">
        <x:f>IF(OR(D305="",F305="",Y305=""),"",IFERROR(INT(F305-Y305),""))</x:f>
      </x:c>
      <x:c r="V305" s="123" t="str">
        <x:f>IF(C305="","",IF(COUNTIFS('KONTAKTE'!$A$7:$A$306,A305,'KONTAKTE'!$B$7:$B$306,D305)=0,"Lead-ID fehlt",IF(COUNTIFS('KONTAKTE'!$A$7:$A$306,A305,'KONTAKTE'!$B$7:$B$306,D305)&gt;1,"Lead-ID doppelt",IF(AND(G305="customer_won",E305=""),"Deal-ID fehlt",IF(AND(B305="Ja",G305="qualified_lead",D305&lt;&gt;"",COUNTIFS($A$7:$A$406,A305,$B$7:$B$406,"Ja",$D$7:$D$406,D305,$G$7:$G$406,"qualified_lead")&gt;1),"Duplikat prüfen",IF(AND(B305="Ja",G305="customer_won",E305&lt;&gt;"",COUNTIFS($A$7:$A$406,A305,$B$7:$B$406,"Ja",$E$7:$E$406,E305,$G$7:$G$406,"customer_won")&gt;1),"Duplikat prüfen",IF(U305&lt;0,"Datum prüfen",IF(AND(OR(G305="customer_won",G305="revenue_recorded"),OR(J305="",K305="Nicht zutreffend")),"Wert prüfen",IF(AND(G305="customer_lost",COUNTIFS($A$7:$A$406,A305,$D$7:$D$406,D305,$G$7:$G$406,"qualified_lead",$F$7:$F$406,"&lt;="&amp;F305,$B$7:$B$406,"Ja")=0),"Qualifikation fehlt","Bereit")))))))))</x:f>
      </x:c>
      <x:c r="W305" s="123" t="n">
        <x:f>IF(AND(B305="Ja",G305="qualified_lead",D305&lt;&gt;""),IF(COUNTIFS($A$7:A305,A305,$B$7:B305,"Ja",$D$7:D305,D305,$G$7:G305,"qualified_lead")=1,1,0),0)</x:f>
        <x:v>0</x:v>
      </x:c>
      <x:c r="X305" s="123" t="n">
        <x:f>IF(AND(B305="Ja",G305="customer_won",E305&lt;&gt;""),IF(COUNTIFS($A$7:A305,A305,$B$7:B305,"Ja",$E$7:E305,E305,$G$7:G305,"customer_won")=1,1,0),0)</x:f>
        <x:v>0</x:v>
      </x:c>
      <x:c r="Y305" s="133" t="str">
        <x:f>IF(D305="","",IF(COUNTIFS('KONTAKTE'!$A$7:$A$306,A305,'KONTAKTE'!$B$7:$B$306,D305)&lt;&gt;1,"",IFERROR(INDEX('KONTAKTE'!$F$7:$F$306,SUMIFS('KONTAKTE'!$AF$7:$AF$306,'KONTAKTE'!$A$7:$A$306,A305,'KONTAKTE'!$B$7:$B$306,D305)),"")))</x:f>
      </x:c>
    </x:row>
    <x:row r="306" ht="22.5" customHeight="1">
      <x:c r="A306" s="61" t="str">
        <x:v>Eigene Daten</x:v>
      </x:c>
      <x:c r="B306" s="61" t="str">
        <x:v>Ja</x:v>
      </x:c>
      <x:c r="C306" s="58"/>
      <x:c r="D306" s="58"/>
      <x:c r="E306" s="58"/>
      <x:c r="F306" s="125"/>
      <x:c r="G306" s="58"/>
      <x:c r="H306" s="58"/>
      <x:c r="I306" s="58"/>
      <x:c r="J306" s="129"/>
      <x:c r="K306" s="58"/>
      <x:c r="L306" s="58"/>
      <x:c r="M306" s="58"/>
      <x:c r="N306" s="58"/>
      <x:c r="O306" s="58"/>
      <x:c r="P306" s="58"/>
      <x:c r="Q306" s="58"/>
      <x:c r="R306" s="127" t="str">
        <x:f>IF(D306="","",IF(COUNTIFS('KONTAKTE'!$A$7:$A$306,A306,'KONTAKTE'!$B$7:$B$306,D306)&lt;&gt;1,"",IFERROR(INDEX('KONTAKTE'!$AD$7:$AD$306,SUMIFS('KONTAKTE'!$AF$7:$AF$306,'KONTAKTE'!$A$7:$A$306,A306,'KONTAKTE'!$B$7:$B$306,D306)),"")))</x:f>
      </x:c>
      <x:c r="S306" s="123" t="str">
        <x:f>IF(D306="","",IF(COUNTIFS('KONTAKTE'!$A$7:$A$306,A306,'KONTAKTE'!$B$7:$B$306,D306)&lt;&gt;1,"",IFERROR(INDEX('KONTAKTE'!$Z$7:$Z$306,SUMIFS('KONTAKTE'!$AF$7:$AF$306,'KONTAKTE'!$A$7:$A$306,A306,'KONTAKTE'!$B$7:$B$306,D306)),"")))</x:f>
      </x:c>
      <x:c r="T306" s="123" t="str">
        <x:f>IF(D306="","",IF(COUNTIFS('KONTAKTE'!$A$7:$A$306,A306,'KONTAKTE'!$B$7:$B$306,D306)&lt;&gt;1,"",IFERROR(INDEX('KONTAKTE'!$AA$7:$AA$306,SUMIFS('KONTAKTE'!$AF$7:$AF$306,'KONTAKTE'!$A$7:$A$306,A306,'KONTAKTE'!$B$7:$B$306,D306)),"")))</x:f>
      </x:c>
      <x:c r="U306" s="131" t="str">
        <x:f>IF(OR(D306="",F306="",Y306=""),"",IFERROR(INT(F306-Y306),""))</x:f>
      </x:c>
      <x:c r="V306" s="123" t="str">
        <x:f>IF(C306="","",IF(COUNTIFS('KONTAKTE'!$A$7:$A$306,A306,'KONTAKTE'!$B$7:$B$306,D306)=0,"Lead-ID fehlt",IF(COUNTIFS('KONTAKTE'!$A$7:$A$306,A306,'KONTAKTE'!$B$7:$B$306,D306)&gt;1,"Lead-ID doppelt",IF(AND(G306="customer_won",E306=""),"Deal-ID fehlt",IF(AND(B306="Ja",G306="qualified_lead",D306&lt;&gt;"",COUNTIFS($A$7:$A$406,A306,$B$7:$B$406,"Ja",$D$7:$D$406,D306,$G$7:$G$406,"qualified_lead")&gt;1),"Duplikat prüfen",IF(AND(B306="Ja",G306="customer_won",E306&lt;&gt;"",COUNTIFS($A$7:$A$406,A306,$B$7:$B$406,"Ja",$E$7:$E$406,E306,$G$7:$G$406,"customer_won")&gt;1),"Duplikat prüfen",IF(U306&lt;0,"Datum prüfen",IF(AND(OR(G306="customer_won",G306="revenue_recorded"),OR(J306="",K306="Nicht zutreffend")),"Wert prüfen",IF(AND(G306="customer_lost",COUNTIFS($A$7:$A$406,A306,$D$7:$D$406,D306,$G$7:$G$406,"qualified_lead",$F$7:$F$406,"&lt;="&amp;F306,$B$7:$B$406,"Ja")=0),"Qualifikation fehlt","Bereit")))))))))</x:f>
      </x:c>
      <x:c r="W306" s="123" t="n">
        <x:f>IF(AND(B306="Ja",G306="qualified_lead",D306&lt;&gt;""),IF(COUNTIFS($A$7:A306,A306,$B$7:B306,"Ja",$D$7:D306,D306,$G$7:G306,"qualified_lead")=1,1,0),0)</x:f>
        <x:v>0</x:v>
      </x:c>
      <x:c r="X306" s="123" t="n">
        <x:f>IF(AND(B306="Ja",G306="customer_won",E306&lt;&gt;""),IF(COUNTIFS($A$7:A306,A306,$B$7:B306,"Ja",$E$7:E306,E306,$G$7:G306,"customer_won")=1,1,0),0)</x:f>
        <x:v>0</x:v>
      </x:c>
      <x:c r="Y306" s="133" t="str">
        <x:f>IF(D306="","",IF(COUNTIFS('KONTAKTE'!$A$7:$A$306,A306,'KONTAKTE'!$B$7:$B$306,D306)&lt;&gt;1,"",IFERROR(INDEX('KONTAKTE'!$F$7:$F$306,SUMIFS('KONTAKTE'!$AF$7:$AF$306,'KONTAKTE'!$A$7:$A$306,A306,'KONTAKTE'!$B$7:$B$306,D306)),"")))</x:f>
      </x:c>
    </x:row>
    <x:row r="307" ht="22.5" customHeight="1">
      <x:c r="A307" s="61" t="str">
        <x:v>Eigene Daten</x:v>
      </x:c>
      <x:c r="B307" s="61" t="str">
        <x:v>Ja</x:v>
      </x:c>
      <x:c r="C307" s="58"/>
      <x:c r="D307" s="58"/>
      <x:c r="E307" s="58"/>
      <x:c r="F307" s="125"/>
      <x:c r="G307" s="58"/>
      <x:c r="H307" s="58"/>
      <x:c r="I307" s="58"/>
      <x:c r="J307" s="129"/>
      <x:c r="K307" s="58"/>
      <x:c r="L307" s="58"/>
      <x:c r="M307" s="58"/>
      <x:c r="N307" s="58"/>
      <x:c r="O307" s="58"/>
      <x:c r="P307" s="58"/>
      <x:c r="Q307" s="58"/>
      <x:c r="R307" s="127" t="str">
        <x:f>IF(D307="","",IF(COUNTIFS('KONTAKTE'!$A$7:$A$306,A307,'KONTAKTE'!$B$7:$B$306,D307)&lt;&gt;1,"",IFERROR(INDEX('KONTAKTE'!$AD$7:$AD$306,SUMIFS('KONTAKTE'!$AF$7:$AF$306,'KONTAKTE'!$A$7:$A$306,A307,'KONTAKTE'!$B$7:$B$306,D307)),"")))</x:f>
      </x:c>
      <x:c r="S307" s="123" t="str">
        <x:f>IF(D307="","",IF(COUNTIFS('KONTAKTE'!$A$7:$A$306,A307,'KONTAKTE'!$B$7:$B$306,D307)&lt;&gt;1,"",IFERROR(INDEX('KONTAKTE'!$Z$7:$Z$306,SUMIFS('KONTAKTE'!$AF$7:$AF$306,'KONTAKTE'!$A$7:$A$306,A307,'KONTAKTE'!$B$7:$B$306,D307)),"")))</x:f>
      </x:c>
      <x:c r="T307" s="123" t="str">
        <x:f>IF(D307="","",IF(COUNTIFS('KONTAKTE'!$A$7:$A$306,A307,'KONTAKTE'!$B$7:$B$306,D307)&lt;&gt;1,"",IFERROR(INDEX('KONTAKTE'!$AA$7:$AA$306,SUMIFS('KONTAKTE'!$AF$7:$AF$306,'KONTAKTE'!$A$7:$A$306,A307,'KONTAKTE'!$B$7:$B$306,D307)),"")))</x:f>
      </x:c>
      <x:c r="U307" s="131" t="str">
        <x:f>IF(OR(D307="",F307="",Y307=""),"",IFERROR(INT(F307-Y307),""))</x:f>
      </x:c>
      <x:c r="V307" s="123" t="str">
        <x:f>IF(C307="","",IF(COUNTIFS('KONTAKTE'!$A$7:$A$306,A307,'KONTAKTE'!$B$7:$B$306,D307)=0,"Lead-ID fehlt",IF(COUNTIFS('KONTAKTE'!$A$7:$A$306,A307,'KONTAKTE'!$B$7:$B$306,D307)&gt;1,"Lead-ID doppelt",IF(AND(G307="customer_won",E307=""),"Deal-ID fehlt",IF(AND(B307="Ja",G307="qualified_lead",D307&lt;&gt;"",COUNTIFS($A$7:$A$406,A307,$B$7:$B$406,"Ja",$D$7:$D$406,D307,$G$7:$G$406,"qualified_lead")&gt;1),"Duplikat prüfen",IF(AND(B307="Ja",G307="customer_won",E307&lt;&gt;"",COUNTIFS($A$7:$A$406,A307,$B$7:$B$406,"Ja",$E$7:$E$406,E307,$G$7:$G$406,"customer_won")&gt;1),"Duplikat prüfen",IF(U307&lt;0,"Datum prüfen",IF(AND(OR(G307="customer_won",G307="revenue_recorded"),OR(J307="",K307="Nicht zutreffend")),"Wert prüfen",IF(AND(G307="customer_lost",COUNTIFS($A$7:$A$406,A307,$D$7:$D$406,D307,$G$7:$G$406,"qualified_lead",$F$7:$F$406,"&lt;="&amp;F307,$B$7:$B$406,"Ja")=0),"Qualifikation fehlt","Bereit")))))))))</x:f>
      </x:c>
      <x:c r="W307" s="123" t="n">
        <x:f>IF(AND(B307="Ja",G307="qualified_lead",D307&lt;&gt;""),IF(COUNTIFS($A$7:A307,A307,$B$7:B307,"Ja",$D$7:D307,D307,$G$7:G307,"qualified_lead")=1,1,0),0)</x:f>
        <x:v>0</x:v>
      </x:c>
      <x:c r="X307" s="123" t="n">
        <x:f>IF(AND(B307="Ja",G307="customer_won",E307&lt;&gt;""),IF(COUNTIFS($A$7:A307,A307,$B$7:B307,"Ja",$E$7:E307,E307,$G$7:G307,"customer_won")=1,1,0),0)</x:f>
        <x:v>0</x:v>
      </x:c>
      <x:c r="Y307" s="133" t="str">
        <x:f>IF(D307="","",IF(COUNTIFS('KONTAKTE'!$A$7:$A$306,A307,'KONTAKTE'!$B$7:$B$306,D307)&lt;&gt;1,"",IFERROR(INDEX('KONTAKTE'!$F$7:$F$306,SUMIFS('KONTAKTE'!$AF$7:$AF$306,'KONTAKTE'!$A$7:$A$306,A307,'KONTAKTE'!$B$7:$B$306,D307)),"")))</x:f>
      </x:c>
    </x:row>
    <x:row r="308" ht="22.5" customHeight="1">
      <x:c r="A308" s="61" t="str">
        <x:v>Eigene Daten</x:v>
      </x:c>
      <x:c r="B308" s="61" t="str">
        <x:v>Ja</x:v>
      </x:c>
      <x:c r="C308" s="58"/>
      <x:c r="D308" s="58"/>
      <x:c r="E308" s="58"/>
      <x:c r="F308" s="125"/>
      <x:c r="G308" s="58"/>
      <x:c r="H308" s="58"/>
      <x:c r="I308" s="58"/>
      <x:c r="J308" s="129"/>
      <x:c r="K308" s="58"/>
      <x:c r="L308" s="58"/>
      <x:c r="M308" s="58"/>
      <x:c r="N308" s="58"/>
      <x:c r="O308" s="58"/>
      <x:c r="P308" s="58"/>
      <x:c r="Q308" s="58"/>
      <x:c r="R308" s="127" t="str">
        <x:f>IF(D308="","",IF(COUNTIFS('KONTAKTE'!$A$7:$A$306,A308,'KONTAKTE'!$B$7:$B$306,D308)&lt;&gt;1,"",IFERROR(INDEX('KONTAKTE'!$AD$7:$AD$306,SUMIFS('KONTAKTE'!$AF$7:$AF$306,'KONTAKTE'!$A$7:$A$306,A308,'KONTAKTE'!$B$7:$B$306,D308)),"")))</x:f>
      </x:c>
      <x:c r="S308" s="123" t="str">
        <x:f>IF(D308="","",IF(COUNTIFS('KONTAKTE'!$A$7:$A$306,A308,'KONTAKTE'!$B$7:$B$306,D308)&lt;&gt;1,"",IFERROR(INDEX('KONTAKTE'!$Z$7:$Z$306,SUMIFS('KONTAKTE'!$AF$7:$AF$306,'KONTAKTE'!$A$7:$A$306,A308,'KONTAKTE'!$B$7:$B$306,D308)),"")))</x:f>
      </x:c>
      <x:c r="T308" s="123" t="str">
        <x:f>IF(D308="","",IF(COUNTIFS('KONTAKTE'!$A$7:$A$306,A308,'KONTAKTE'!$B$7:$B$306,D308)&lt;&gt;1,"",IFERROR(INDEX('KONTAKTE'!$AA$7:$AA$306,SUMIFS('KONTAKTE'!$AF$7:$AF$306,'KONTAKTE'!$A$7:$A$306,A308,'KONTAKTE'!$B$7:$B$306,D308)),"")))</x:f>
      </x:c>
      <x:c r="U308" s="131" t="str">
        <x:f>IF(OR(D308="",F308="",Y308=""),"",IFERROR(INT(F308-Y308),""))</x:f>
      </x:c>
      <x:c r="V308" s="123" t="str">
        <x:f>IF(C308="","",IF(COUNTIFS('KONTAKTE'!$A$7:$A$306,A308,'KONTAKTE'!$B$7:$B$306,D308)=0,"Lead-ID fehlt",IF(COUNTIFS('KONTAKTE'!$A$7:$A$306,A308,'KONTAKTE'!$B$7:$B$306,D308)&gt;1,"Lead-ID doppelt",IF(AND(G308="customer_won",E308=""),"Deal-ID fehlt",IF(AND(B308="Ja",G308="qualified_lead",D308&lt;&gt;"",COUNTIFS($A$7:$A$406,A308,$B$7:$B$406,"Ja",$D$7:$D$406,D308,$G$7:$G$406,"qualified_lead")&gt;1),"Duplikat prüfen",IF(AND(B308="Ja",G308="customer_won",E308&lt;&gt;"",COUNTIFS($A$7:$A$406,A308,$B$7:$B$406,"Ja",$E$7:$E$406,E308,$G$7:$G$406,"customer_won")&gt;1),"Duplikat prüfen",IF(U308&lt;0,"Datum prüfen",IF(AND(OR(G308="customer_won",G308="revenue_recorded"),OR(J308="",K308="Nicht zutreffend")),"Wert prüfen",IF(AND(G308="customer_lost",COUNTIFS($A$7:$A$406,A308,$D$7:$D$406,D308,$G$7:$G$406,"qualified_lead",$F$7:$F$406,"&lt;="&amp;F308,$B$7:$B$406,"Ja")=0),"Qualifikation fehlt","Bereit")))))))))</x:f>
      </x:c>
      <x:c r="W308" s="123" t="n">
        <x:f>IF(AND(B308="Ja",G308="qualified_lead",D308&lt;&gt;""),IF(COUNTIFS($A$7:A308,A308,$B$7:B308,"Ja",$D$7:D308,D308,$G$7:G308,"qualified_lead")=1,1,0),0)</x:f>
        <x:v>0</x:v>
      </x:c>
      <x:c r="X308" s="123" t="n">
        <x:f>IF(AND(B308="Ja",G308="customer_won",E308&lt;&gt;""),IF(COUNTIFS($A$7:A308,A308,$B$7:B308,"Ja",$E$7:E308,E308,$G$7:G308,"customer_won")=1,1,0),0)</x:f>
        <x:v>0</x:v>
      </x:c>
      <x:c r="Y308" s="133" t="str">
        <x:f>IF(D308="","",IF(COUNTIFS('KONTAKTE'!$A$7:$A$306,A308,'KONTAKTE'!$B$7:$B$306,D308)&lt;&gt;1,"",IFERROR(INDEX('KONTAKTE'!$F$7:$F$306,SUMIFS('KONTAKTE'!$AF$7:$AF$306,'KONTAKTE'!$A$7:$A$306,A308,'KONTAKTE'!$B$7:$B$306,D308)),"")))</x:f>
      </x:c>
    </x:row>
    <x:row r="309" ht="22.5" customHeight="1">
      <x:c r="A309" s="61" t="str">
        <x:v>Eigene Daten</x:v>
      </x:c>
      <x:c r="B309" s="61" t="str">
        <x:v>Ja</x:v>
      </x:c>
      <x:c r="C309" s="58"/>
      <x:c r="D309" s="58"/>
      <x:c r="E309" s="58"/>
      <x:c r="F309" s="125"/>
      <x:c r="G309" s="58"/>
      <x:c r="H309" s="58"/>
      <x:c r="I309" s="58"/>
      <x:c r="J309" s="129"/>
      <x:c r="K309" s="58"/>
      <x:c r="L309" s="58"/>
      <x:c r="M309" s="58"/>
      <x:c r="N309" s="58"/>
      <x:c r="O309" s="58"/>
      <x:c r="P309" s="58"/>
      <x:c r="Q309" s="58"/>
      <x:c r="R309" s="127" t="str">
        <x:f>IF(D309="","",IF(COUNTIFS('KONTAKTE'!$A$7:$A$306,A309,'KONTAKTE'!$B$7:$B$306,D309)&lt;&gt;1,"",IFERROR(INDEX('KONTAKTE'!$AD$7:$AD$306,SUMIFS('KONTAKTE'!$AF$7:$AF$306,'KONTAKTE'!$A$7:$A$306,A309,'KONTAKTE'!$B$7:$B$306,D309)),"")))</x:f>
      </x:c>
      <x:c r="S309" s="123" t="str">
        <x:f>IF(D309="","",IF(COUNTIFS('KONTAKTE'!$A$7:$A$306,A309,'KONTAKTE'!$B$7:$B$306,D309)&lt;&gt;1,"",IFERROR(INDEX('KONTAKTE'!$Z$7:$Z$306,SUMIFS('KONTAKTE'!$AF$7:$AF$306,'KONTAKTE'!$A$7:$A$306,A309,'KONTAKTE'!$B$7:$B$306,D309)),"")))</x:f>
      </x:c>
      <x:c r="T309" s="123" t="str">
        <x:f>IF(D309="","",IF(COUNTIFS('KONTAKTE'!$A$7:$A$306,A309,'KONTAKTE'!$B$7:$B$306,D309)&lt;&gt;1,"",IFERROR(INDEX('KONTAKTE'!$AA$7:$AA$306,SUMIFS('KONTAKTE'!$AF$7:$AF$306,'KONTAKTE'!$A$7:$A$306,A309,'KONTAKTE'!$B$7:$B$306,D309)),"")))</x:f>
      </x:c>
      <x:c r="U309" s="131" t="str">
        <x:f>IF(OR(D309="",F309="",Y309=""),"",IFERROR(INT(F309-Y309),""))</x:f>
      </x:c>
      <x:c r="V309" s="123" t="str">
        <x:f>IF(C309="","",IF(COUNTIFS('KONTAKTE'!$A$7:$A$306,A309,'KONTAKTE'!$B$7:$B$306,D309)=0,"Lead-ID fehlt",IF(COUNTIFS('KONTAKTE'!$A$7:$A$306,A309,'KONTAKTE'!$B$7:$B$306,D309)&gt;1,"Lead-ID doppelt",IF(AND(G309="customer_won",E309=""),"Deal-ID fehlt",IF(AND(B309="Ja",G309="qualified_lead",D309&lt;&gt;"",COUNTIFS($A$7:$A$406,A309,$B$7:$B$406,"Ja",$D$7:$D$406,D309,$G$7:$G$406,"qualified_lead")&gt;1),"Duplikat prüfen",IF(AND(B309="Ja",G309="customer_won",E309&lt;&gt;"",COUNTIFS($A$7:$A$406,A309,$B$7:$B$406,"Ja",$E$7:$E$406,E309,$G$7:$G$406,"customer_won")&gt;1),"Duplikat prüfen",IF(U309&lt;0,"Datum prüfen",IF(AND(OR(G309="customer_won",G309="revenue_recorded"),OR(J309="",K309="Nicht zutreffend")),"Wert prüfen",IF(AND(G309="customer_lost",COUNTIFS($A$7:$A$406,A309,$D$7:$D$406,D309,$G$7:$G$406,"qualified_lead",$F$7:$F$406,"&lt;="&amp;F309,$B$7:$B$406,"Ja")=0),"Qualifikation fehlt","Bereit")))))))))</x:f>
      </x:c>
      <x:c r="W309" s="123" t="n">
        <x:f>IF(AND(B309="Ja",G309="qualified_lead",D309&lt;&gt;""),IF(COUNTIFS($A$7:A309,A309,$B$7:B309,"Ja",$D$7:D309,D309,$G$7:G309,"qualified_lead")=1,1,0),0)</x:f>
        <x:v>0</x:v>
      </x:c>
      <x:c r="X309" s="123" t="n">
        <x:f>IF(AND(B309="Ja",G309="customer_won",E309&lt;&gt;""),IF(COUNTIFS($A$7:A309,A309,$B$7:B309,"Ja",$E$7:E309,E309,$G$7:G309,"customer_won")=1,1,0),0)</x:f>
        <x:v>0</x:v>
      </x:c>
      <x:c r="Y309" s="133" t="str">
        <x:f>IF(D309="","",IF(COUNTIFS('KONTAKTE'!$A$7:$A$306,A309,'KONTAKTE'!$B$7:$B$306,D309)&lt;&gt;1,"",IFERROR(INDEX('KONTAKTE'!$F$7:$F$306,SUMIFS('KONTAKTE'!$AF$7:$AF$306,'KONTAKTE'!$A$7:$A$306,A309,'KONTAKTE'!$B$7:$B$306,D309)),"")))</x:f>
      </x:c>
    </x:row>
    <x:row r="310" ht="22.5" customHeight="1">
      <x:c r="A310" s="61" t="str">
        <x:v>Eigene Daten</x:v>
      </x:c>
      <x:c r="B310" s="61" t="str">
        <x:v>Ja</x:v>
      </x:c>
      <x:c r="C310" s="58"/>
      <x:c r="D310" s="58"/>
      <x:c r="E310" s="58"/>
      <x:c r="F310" s="125"/>
      <x:c r="G310" s="58"/>
      <x:c r="H310" s="58"/>
      <x:c r="I310" s="58"/>
      <x:c r="J310" s="129"/>
      <x:c r="K310" s="58"/>
      <x:c r="L310" s="58"/>
      <x:c r="M310" s="58"/>
      <x:c r="N310" s="58"/>
      <x:c r="O310" s="58"/>
      <x:c r="P310" s="58"/>
      <x:c r="Q310" s="58"/>
      <x:c r="R310" s="127" t="str">
        <x:f>IF(D310="","",IF(COUNTIFS('KONTAKTE'!$A$7:$A$306,A310,'KONTAKTE'!$B$7:$B$306,D310)&lt;&gt;1,"",IFERROR(INDEX('KONTAKTE'!$AD$7:$AD$306,SUMIFS('KONTAKTE'!$AF$7:$AF$306,'KONTAKTE'!$A$7:$A$306,A310,'KONTAKTE'!$B$7:$B$306,D310)),"")))</x:f>
      </x:c>
      <x:c r="S310" s="123" t="str">
        <x:f>IF(D310="","",IF(COUNTIFS('KONTAKTE'!$A$7:$A$306,A310,'KONTAKTE'!$B$7:$B$306,D310)&lt;&gt;1,"",IFERROR(INDEX('KONTAKTE'!$Z$7:$Z$306,SUMIFS('KONTAKTE'!$AF$7:$AF$306,'KONTAKTE'!$A$7:$A$306,A310,'KONTAKTE'!$B$7:$B$306,D310)),"")))</x:f>
      </x:c>
      <x:c r="T310" s="123" t="str">
        <x:f>IF(D310="","",IF(COUNTIFS('KONTAKTE'!$A$7:$A$306,A310,'KONTAKTE'!$B$7:$B$306,D310)&lt;&gt;1,"",IFERROR(INDEX('KONTAKTE'!$AA$7:$AA$306,SUMIFS('KONTAKTE'!$AF$7:$AF$306,'KONTAKTE'!$A$7:$A$306,A310,'KONTAKTE'!$B$7:$B$306,D310)),"")))</x:f>
      </x:c>
      <x:c r="U310" s="131" t="str">
        <x:f>IF(OR(D310="",F310="",Y310=""),"",IFERROR(INT(F310-Y310),""))</x:f>
      </x:c>
      <x:c r="V310" s="123" t="str">
        <x:f>IF(C310="","",IF(COUNTIFS('KONTAKTE'!$A$7:$A$306,A310,'KONTAKTE'!$B$7:$B$306,D310)=0,"Lead-ID fehlt",IF(COUNTIFS('KONTAKTE'!$A$7:$A$306,A310,'KONTAKTE'!$B$7:$B$306,D310)&gt;1,"Lead-ID doppelt",IF(AND(G310="customer_won",E310=""),"Deal-ID fehlt",IF(AND(B310="Ja",G310="qualified_lead",D310&lt;&gt;"",COUNTIFS($A$7:$A$406,A310,$B$7:$B$406,"Ja",$D$7:$D$406,D310,$G$7:$G$406,"qualified_lead")&gt;1),"Duplikat prüfen",IF(AND(B310="Ja",G310="customer_won",E310&lt;&gt;"",COUNTIFS($A$7:$A$406,A310,$B$7:$B$406,"Ja",$E$7:$E$406,E310,$G$7:$G$406,"customer_won")&gt;1),"Duplikat prüfen",IF(U310&lt;0,"Datum prüfen",IF(AND(OR(G310="customer_won",G310="revenue_recorded"),OR(J310="",K310="Nicht zutreffend")),"Wert prüfen",IF(AND(G310="customer_lost",COUNTIFS($A$7:$A$406,A310,$D$7:$D$406,D310,$G$7:$G$406,"qualified_lead",$F$7:$F$406,"&lt;="&amp;F310,$B$7:$B$406,"Ja")=0),"Qualifikation fehlt","Bereit")))))))))</x:f>
      </x:c>
      <x:c r="W310" s="123" t="n">
        <x:f>IF(AND(B310="Ja",G310="qualified_lead",D310&lt;&gt;""),IF(COUNTIFS($A$7:A310,A310,$B$7:B310,"Ja",$D$7:D310,D310,$G$7:G310,"qualified_lead")=1,1,0),0)</x:f>
        <x:v>0</x:v>
      </x:c>
      <x:c r="X310" s="123" t="n">
        <x:f>IF(AND(B310="Ja",G310="customer_won",E310&lt;&gt;""),IF(COUNTIFS($A$7:A310,A310,$B$7:B310,"Ja",$E$7:E310,E310,$G$7:G310,"customer_won")=1,1,0),0)</x:f>
        <x:v>0</x:v>
      </x:c>
      <x:c r="Y310" s="133" t="str">
        <x:f>IF(D310="","",IF(COUNTIFS('KONTAKTE'!$A$7:$A$306,A310,'KONTAKTE'!$B$7:$B$306,D310)&lt;&gt;1,"",IFERROR(INDEX('KONTAKTE'!$F$7:$F$306,SUMIFS('KONTAKTE'!$AF$7:$AF$306,'KONTAKTE'!$A$7:$A$306,A310,'KONTAKTE'!$B$7:$B$306,D310)),"")))</x:f>
      </x:c>
    </x:row>
    <x:row r="311" ht="22.5" customHeight="1">
      <x:c r="A311" s="61" t="str">
        <x:v>Eigene Daten</x:v>
      </x:c>
      <x:c r="B311" s="61" t="str">
        <x:v>Ja</x:v>
      </x:c>
      <x:c r="C311" s="58"/>
      <x:c r="D311" s="58"/>
      <x:c r="E311" s="58"/>
      <x:c r="F311" s="125"/>
      <x:c r="G311" s="58"/>
      <x:c r="H311" s="58"/>
      <x:c r="I311" s="58"/>
      <x:c r="J311" s="129"/>
      <x:c r="K311" s="58"/>
      <x:c r="L311" s="58"/>
      <x:c r="M311" s="58"/>
      <x:c r="N311" s="58"/>
      <x:c r="O311" s="58"/>
      <x:c r="P311" s="58"/>
      <x:c r="Q311" s="58"/>
      <x:c r="R311" s="127" t="str">
        <x:f>IF(D311="","",IF(COUNTIFS('KONTAKTE'!$A$7:$A$306,A311,'KONTAKTE'!$B$7:$B$306,D311)&lt;&gt;1,"",IFERROR(INDEX('KONTAKTE'!$AD$7:$AD$306,SUMIFS('KONTAKTE'!$AF$7:$AF$306,'KONTAKTE'!$A$7:$A$306,A311,'KONTAKTE'!$B$7:$B$306,D311)),"")))</x:f>
      </x:c>
      <x:c r="S311" s="123" t="str">
        <x:f>IF(D311="","",IF(COUNTIFS('KONTAKTE'!$A$7:$A$306,A311,'KONTAKTE'!$B$7:$B$306,D311)&lt;&gt;1,"",IFERROR(INDEX('KONTAKTE'!$Z$7:$Z$306,SUMIFS('KONTAKTE'!$AF$7:$AF$306,'KONTAKTE'!$A$7:$A$306,A311,'KONTAKTE'!$B$7:$B$306,D311)),"")))</x:f>
      </x:c>
      <x:c r="T311" s="123" t="str">
        <x:f>IF(D311="","",IF(COUNTIFS('KONTAKTE'!$A$7:$A$306,A311,'KONTAKTE'!$B$7:$B$306,D311)&lt;&gt;1,"",IFERROR(INDEX('KONTAKTE'!$AA$7:$AA$306,SUMIFS('KONTAKTE'!$AF$7:$AF$306,'KONTAKTE'!$A$7:$A$306,A311,'KONTAKTE'!$B$7:$B$306,D311)),"")))</x:f>
      </x:c>
      <x:c r="U311" s="131" t="str">
        <x:f>IF(OR(D311="",F311="",Y311=""),"",IFERROR(INT(F311-Y311),""))</x:f>
      </x:c>
      <x:c r="V311" s="123" t="str">
        <x:f>IF(C311="","",IF(COUNTIFS('KONTAKTE'!$A$7:$A$306,A311,'KONTAKTE'!$B$7:$B$306,D311)=0,"Lead-ID fehlt",IF(COUNTIFS('KONTAKTE'!$A$7:$A$306,A311,'KONTAKTE'!$B$7:$B$306,D311)&gt;1,"Lead-ID doppelt",IF(AND(G311="customer_won",E311=""),"Deal-ID fehlt",IF(AND(B311="Ja",G311="qualified_lead",D311&lt;&gt;"",COUNTIFS($A$7:$A$406,A311,$B$7:$B$406,"Ja",$D$7:$D$406,D311,$G$7:$G$406,"qualified_lead")&gt;1),"Duplikat prüfen",IF(AND(B311="Ja",G311="customer_won",E311&lt;&gt;"",COUNTIFS($A$7:$A$406,A311,$B$7:$B$406,"Ja",$E$7:$E$406,E311,$G$7:$G$406,"customer_won")&gt;1),"Duplikat prüfen",IF(U311&lt;0,"Datum prüfen",IF(AND(OR(G311="customer_won",G311="revenue_recorded"),OR(J311="",K311="Nicht zutreffend")),"Wert prüfen",IF(AND(G311="customer_lost",COUNTIFS($A$7:$A$406,A311,$D$7:$D$406,D311,$G$7:$G$406,"qualified_lead",$F$7:$F$406,"&lt;="&amp;F311,$B$7:$B$406,"Ja")=0),"Qualifikation fehlt","Bereit")))))))))</x:f>
      </x:c>
      <x:c r="W311" s="123" t="n">
        <x:f>IF(AND(B311="Ja",G311="qualified_lead",D311&lt;&gt;""),IF(COUNTIFS($A$7:A311,A311,$B$7:B311,"Ja",$D$7:D311,D311,$G$7:G311,"qualified_lead")=1,1,0),0)</x:f>
        <x:v>0</x:v>
      </x:c>
      <x:c r="X311" s="123" t="n">
        <x:f>IF(AND(B311="Ja",G311="customer_won",E311&lt;&gt;""),IF(COUNTIFS($A$7:A311,A311,$B$7:B311,"Ja",$E$7:E311,E311,$G$7:G311,"customer_won")=1,1,0),0)</x:f>
        <x:v>0</x:v>
      </x:c>
      <x:c r="Y311" s="133" t="str">
        <x:f>IF(D311="","",IF(COUNTIFS('KONTAKTE'!$A$7:$A$306,A311,'KONTAKTE'!$B$7:$B$306,D311)&lt;&gt;1,"",IFERROR(INDEX('KONTAKTE'!$F$7:$F$306,SUMIFS('KONTAKTE'!$AF$7:$AF$306,'KONTAKTE'!$A$7:$A$306,A311,'KONTAKTE'!$B$7:$B$306,D311)),"")))</x:f>
      </x:c>
    </x:row>
    <x:row r="312" ht="22.5" customHeight="1">
      <x:c r="A312" s="61" t="str">
        <x:v>Eigene Daten</x:v>
      </x:c>
      <x:c r="B312" s="61" t="str">
        <x:v>Ja</x:v>
      </x:c>
      <x:c r="C312" s="58"/>
      <x:c r="D312" s="58"/>
      <x:c r="E312" s="58"/>
      <x:c r="F312" s="125"/>
      <x:c r="G312" s="58"/>
      <x:c r="H312" s="58"/>
      <x:c r="I312" s="58"/>
      <x:c r="J312" s="129"/>
      <x:c r="K312" s="58"/>
      <x:c r="L312" s="58"/>
      <x:c r="M312" s="58"/>
      <x:c r="N312" s="58"/>
      <x:c r="O312" s="58"/>
      <x:c r="P312" s="58"/>
      <x:c r="Q312" s="58"/>
      <x:c r="R312" s="127" t="str">
        <x:f>IF(D312="","",IF(COUNTIFS('KONTAKTE'!$A$7:$A$306,A312,'KONTAKTE'!$B$7:$B$306,D312)&lt;&gt;1,"",IFERROR(INDEX('KONTAKTE'!$AD$7:$AD$306,SUMIFS('KONTAKTE'!$AF$7:$AF$306,'KONTAKTE'!$A$7:$A$306,A312,'KONTAKTE'!$B$7:$B$306,D312)),"")))</x:f>
      </x:c>
      <x:c r="S312" s="123" t="str">
        <x:f>IF(D312="","",IF(COUNTIFS('KONTAKTE'!$A$7:$A$306,A312,'KONTAKTE'!$B$7:$B$306,D312)&lt;&gt;1,"",IFERROR(INDEX('KONTAKTE'!$Z$7:$Z$306,SUMIFS('KONTAKTE'!$AF$7:$AF$306,'KONTAKTE'!$A$7:$A$306,A312,'KONTAKTE'!$B$7:$B$306,D312)),"")))</x:f>
      </x:c>
      <x:c r="T312" s="123" t="str">
        <x:f>IF(D312="","",IF(COUNTIFS('KONTAKTE'!$A$7:$A$306,A312,'KONTAKTE'!$B$7:$B$306,D312)&lt;&gt;1,"",IFERROR(INDEX('KONTAKTE'!$AA$7:$AA$306,SUMIFS('KONTAKTE'!$AF$7:$AF$306,'KONTAKTE'!$A$7:$A$306,A312,'KONTAKTE'!$B$7:$B$306,D312)),"")))</x:f>
      </x:c>
      <x:c r="U312" s="131" t="str">
        <x:f>IF(OR(D312="",F312="",Y312=""),"",IFERROR(INT(F312-Y312),""))</x:f>
      </x:c>
      <x:c r="V312" s="123" t="str">
        <x:f>IF(C312="","",IF(COUNTIFS('KONTAKTE'!$A$7:$A$306,A312,'KONTAKTE'!$B$7:$B$306,D312)=0,"Lead-ID fehlt",IF(COUNTIFS('KONTAKTE'!$A$7:$A$306,A312,'KONTAKTE'!$B$7:$B$306,D312)&gt;1,"Lead-ID doppelt",IF(AND(G312="customer_won",E312=""),"Deal-ID fehlt",IF(AND(B312="Ja",G312="qualified_lead",D312&lt;&gt;"",COUNTIFS($A$7:$A$406,A312,$B$7:$B$406,"Ja",$D$7:$D$406,D312,$G$7:$G$406,"qualified_lead")&gt;1),"Duplikat prüfen",IF(AND(B312="Ja",G312="customer_won",E312&lt;&gt;"",COUNTIFS($A$7:$A$406,A312,$B$7:$B$406,"Ja",$E$7:$E$406,E312,$G$7:$G$406,"customer_won")&gt;1),"Duplikat prüfen",IF(U312&lt;0,"Datum prüfen",IF(AND(OR(G312="customer_won",G312="revenue_recorded"),OR(J312="",K312="Nicht zutreffend")),"Wert prüfen",IF(AND(G312="customer_lost",COUNTIFS($A$7:$A$406,A312,$D$7:$D$406,D312,$G$7:$G$406,"qualified_lead",$F$7:$F$406,"&lt;="&amp;F312,$B$7:$B$406,"Ja")=0),"Qualifikation fehlt","Bereit")))))))))</x:f>
      </x:c>
      <x:c r="W312" s="123" t="n">
        <x:f>IF(AND(B312="Ja",G312="qualified_lead",D312&lt;&gt;""),IF(COUNTIFS($A$7:A312,A312,$B$7:B312,"Ja",$D$7:D312,D312,$G$7:G312,"qualified_lead")=1,1,0),0)</x:f>
        <x:v>0</x:v>
      </x:c>
      <x:c r="X312" s="123" t="n">
        <x:f>IF(AND(B312="Ja",G312="customer_won",E312&lt;&gt;""),IF(COUNTIFS($A$7:A312,A312,$B$7:B312,"Ja",$E$7:E312,E312,$G$7:G312,"customer_won")=1,1,0),0)</x:f>
        <x:v>0</x:v>
      </x:c>
      <x:c r="Y312" s="133" t="str">
        <x:f>IF(D312="","",IF(COUNTIFS('KONTAKTE'!$A$7:$A$306,A312,'KONTAKTE'!$B$7:$B$306,D312)&lt;&gt;1,"",IFERROR(INDEX('KONTAKTE'!$F$7:$F$306,SUMIFS('KONTAKTE'!$AF$7:$AF$306,'KONTAKTE'!$A$7:$A$306,A312,'KONTAKTE'!$B$7:$B$306,D312)),"")))</x:f>
      </x:c>
    </x:row>
    <x:row r="313" ht="22.5" customHeight="1">
      <x:c r="A313" s="61" t="str">
        <x:v>Eigene Daten</x:v>
      </x:c>
      <x:c r="B313" s="61" t="str">
        <x:v>Ja</x:v>
      </x:c>
      <x:c r="C313" s="58"/>
      <x:c r="D313" s="58"/>
      <x:c r="E313" s="58"/>
      <x:c r="F313" s="125"/>
      <x:c r="G313" s="58"/>
      <x:c r="H313" s="58"/>
      <x:c r="I313" s="58"/>
      <x:c r="J313" s="129"/>
      <x:c r="K313" s="58"/>
      <x:c r="L313" s="58"/>
      <x:c r="M313" s="58"/>
      <x:c r="N313" s="58"/>
      <x:c r="O313" s="58"/>
      <x:c r="P313" s="58"/>
      <x:c r="Q313" s="58"/>
      <x:c r="R313" s="127" t="str">
        <x:f>IF(D313="","",IF(COUNTIFS('KONTAKTE'!$A$7:$A$306,A313,'KONTAKTE'!$B$7:$B$306,D313)&lt;&gt;1,"",IFERROR(INDEX('KONTAKTE'!$AD$7:$AD$306,SUMIFS('KONTAKTE'!$AF$7:$AF$306,'KONTAKTE'!$A$7:$A$306,A313,'KONTAKTE'!$B$7:$B$306,D313)),"")))</x:f>
      </x:c>
      <x:c r="S313" s="123" t="str">
        <x:f>IF(D313="","",IF(COUNTIFS('KONTAKTE'!$A$7:$A$306,A313,'KONTAKTE'!$B$7:$B$306,D313)&lt;&gt;1,"",IFERROR(INDEX('KONTAKTE'!$Z$7:$Z$306,SUMIFS('KONTAKTE'!$AF$7:$AF$306,'KONTAKTE'!$A$7:$A$306,A313,'KONTAKTE'!$B$7:$B$306,D313)),"")))</x:f>
      </x:c>
      <x:c r="T313" s="123" t="str">
        <x:f>IF(D313="","",IF(COUNTIFS('KONTAKTE'!$A$7:$A$306,A313,'KONTAKTE'!$B$7:$B$306,D313)&lt;&gt;1,"",IFERROR(INDEX('KONTAKTE'!$AA$7:$AA$306,SUMIFS('KONTAKTE'!$AF$7:$AF$306,'KONTAKTE'!$A$7:$A$306,A313,'KONTAKTE'!$B$7:$B$306,D313)),"")))</x:f>
      </x:c>
      <x:c r="U313" s="131" t="str">
        <x:f>IF(OR(D313="",F313="",Y313=""),"",IFERROR(INT(F313-Y313),""))</x:f>
      </x:c>
      <x:c r="V313" s="123" t="str">
        <x:f>IF(C313="","",IF(COUNTIFS('KONTAKTE'!$A$7:$A$306,A313,'KONTAKTE'!$B$7:$B$306,D313)=0,"Lead-ID fehlt",IF(COUNTIFS('KONTAKTE'!$A$7:$A$306,A313,'KONTAKTE'!$B$7:$B$306,D313)&gt;1,"Lead-ID doppelt",IF(AND(G313="customer_won",E313=""),"Deal-ID fehlt",IF(AND(B313="Ja",G313="qualified_lead",D313&lt;&gt;"",COUNTIFS($A$7:$A$406,A313,$B$7:$B$406,"Ja",$D$7:$D$406,D313,$G$7:$G$406,"qualified_lead")&gt;1),"Duplikat prüfen",IF(AND(B313="Ja",G313="customer_won",E313&lt;&gt;"",COUNTIFS($A$7:$A$406,A313,$B$7:$B$406,"Ja",$E$7:$E$406,E313,$G$7:$G$406,"customer_won")&gt;1),"Duplikat prüfen",IF(U313&lt;0,"Datum prüfen",IF(AND(OR(G313="customer_won",G313="revenue_recorded"),OR(J313="",K313="Nicht zutreffend")),"Wert prüfen",IF(AND(G313="customer_lost",COUNTIFS($A$7:$A$406,A313,$D$7:$D$406,D313,$G$7:$G$406,"qualified_lead",$F$7:$F$406,"&lt;="&amp;F313,$B$7:$B$406,"Ja")=0),"Qualifikation fehlt","Bereit")))))))))</x:f>
      </x:c>
      <x:c r="W313" s="123" t="n">
        <x:f>IF(AND(B313="Ja",G313="qualified_lead",D313&lt;&gt;""),IF(COUNTIFS($A$7:A313,A313,$B$7:B313,"Ja",$D$7:D313,D313,$G$7:G313,"qualified_lead")=1,1,0),0)</x:f>
        <x:v>0</x:v>
      </x:c>
      <x:c r="X313" s="123" t="n">
        <x:f>IF(AND(B313="Ja",G313="customer_won",E313&lt;&gt;""),IF(COUNTIFS($A$7:A313,A313,$B$7:B313,"Ja",$E$7:E313,E313,$G$7:G313,"customer_won")=1,1,0),0)</x:f>
        <x:v>0</x:v>
      </x:c>
      <x:c r="Y313" s="133" t="str">
        <x:f>IF(D313="","",IF(COUNTIFS('KONTAKTE'!$A$7:$A$306,A313,'KONTAKTE'!$B$7:$B$306,D313)&lt;&gt;1,"",IFERROR(INDEX('KONTAKTE'!$F$7:$F$306,SUMIFS('KONTAKTE'!$AF$7:$AF$306,'KONTAKTE'!$A$7:$A$306,A313,'KONTAKTE'!$B$7:$B$306,D313)),"")))</x:f>
      </x:c>
    </x:row>
    <x:row r="314" ht="22.5" customHeight="1">
      <x:c r="A314" s="61" t="str">
        <x:v>Eigene Daten</x:v>
      </x:c>
      <x:c r="B314" s="61" t="str">
        <x:v>Ja</x:v>
      </x:c>
      <x:c r="C314" s="58"/>
      <x:c r="D314" s="58"/>
      <x:c r="E314" s="58"/>
      <x:c r="F314" s="125"/>
      <x:c r="G314" s="58"/>
      <x:c r="H314" s="58"/>
      <x:c r="I314" s="58"/>
      <x:c r="J314" s="129"/>
      <x:c r="K314" s="58"/>
      <x:c r="L314" s="58"/>
      <x:c r="M314" s="58"/>
      <x:c r="N314" s="58"/>
      <x:c r="O314" s="58"/>
      <x:c r="P314" s="58"/>
      <x:c r="Q314" s="58"/>
      <x:c r="R314" s="127" t="str">
        <x:f>IF(D314="","",IF(COUNTIFS('KONTAKTE'!$A$7:$A$306,A314,'KONTAKTE'!$B$7:$B$306,D314)&lt;&gt;1,"",IFERROR(INDEX('KONTAKTE'!$AD$7:$AD$306,SUMIFS('KONTAKTE'!$AF$7:$AF$306,'KONTAKTE'!$A$7:$A$306,A314,'KONTAKTE'!$B$7:$B$306,D314)),"")))</x:f>
      </x:c>
      <x:c r="S314" s="123" t="str">
        <x:f>IF(D314="","",IF(COUNTIFS('KONTAKTE'!$A$7:$A$306,A314,'KONTAKTE'!$B$7:$B$306,D314)&lt;&gt;1,"",IFERROR(INDEX('KONTAKTE'!$Z$7:$Z$306,SUMIFS('KONTAKTE'!$AF$7:$AF$306,'KONTAKTE'!$A$7:$A$306,A314,'KONTAKTE'!$B$7:$B$306,D314)),"")))</x:f>
      </x:c>
      <x:c r="T314" s="123" t="str">
        <x:f>IF(D314="","",IF(COUNTIFS('KONTAKTE'!$A$7:$A$306,A314,'KONTAKTE'!$B$7:$B$306,D314)&lt;&gt;1,"",IFERROR(INDEX('KONTAKTE'!$AA$7:$AA$306,SUMIFS('KONTAKTE'!$AF$7:$AF$306,'KONTAKTE'!$A$7:$A$306,A314,'KONTAKTE'!$B$7:$B$306,D314)),"")))</x:f>
      </x:c>
      <x:c r="U314" s="131" t="str">
        <x:f>IF(OR(D314="",F314="",Y314=""),"",IFERROR(INT(F314-Y314),""))</x:f>
      </x:c>
      <x:c r="V314" s="123" t="str">
        <x:f>IF(C314="","",IF(COUNTIFS('KONTAKTE'!$A$7:$A$306,A314,'KONTAKTE'!$B$7:$B$306,D314)=0,"Lead-ID fehlt",IF(COUNTIFS('KONTAKTE'!$A$7:$A$306,A314,'KONTAKTE'!$B$7:$B$306,D314)&gt;1,"Lead-ID doppelt",IF(AND(G314="customer_won",E314=""),"Deal-ID fehlt",IF(AND(B314="Ja",G314="qualified_lead",D314&lt;&gt;"",COUNTIFS($A$7:$A$406,A314,$B$7:$B$406,"Ja",$D$7:$D$406,D314,$G$7:$G$406,"qualified_lead")&gt;1),"Duplikat prüfen",IF(AND(B314="Ja",G314="customer_won",E314&lt;&gt;"",COUNTIFS($A$7:$A$406,A314,$B$7:$B$406,"Ja",$E$7:$E$406,E314,$G$7:$G$406,"customer_won")&gt;1),"Duplikat prüfen",IF(U314&lt;0,"Datum prüfen",IF(AND(OR(G314="customer_won",G314="revenue_recorded"),OR(J314="",K314="Nicht zutreffend")),"Wert prüfen",IF(AND(G314="customer_lost",COUNTIFS($A$7:$A$406,A314,$D$7:$D$406,D314,$G$7:$G$406,"qualified_lead",$F$7:$F$406,"&lt;="&amp;F314,$B$7:$B$406,"Ja")=0),"Qualifikation fehlt","Bereit")))))))))</x:f>
      </x:c>
      <x:c r="W314" s="123" t="n">
        <x:f>IF(AND(B314="Ja",G314="qualified_lead",D314&lt;&gt;""),IF(COUNTIFS($A$7:A314,A314,$B$7:B314,"Ja",$D$7:D314,D314,$G$7:G314,"qualified_lead")=1,1,0),0)</x:f>
        <x:v>0</x:v>
      </x:c>
      <x:c r="X314" s="123" t="n">
        <x:f>IF(AND(B314="Ja",G314="customer_won",E314&lt;&gt;""),IF(COUNTIFS($A$7:A314,A314,$B$7:B314,"Ja",$E$7:E314,E314,$G$7:G314,"customer_won")=1,1,0),0)</x:f>
        <x:v>0</x:v>
      </x:c>
      <x:c r="Y314" s="133" t="str">
        <x:f>IF(D314="","",IF(COUNTIFS('KONTAKTE'!$A$7:$A$306,A314,'KONTAKTE'!$B$7:$B$306,D314)&lt;&gt;1,"",IFERROR(INDEX('KONTAKTE'!$F$7:$F$306,SUMIFS('KONTAKTE'!$AF$7:$AF$306,'KONTAKTE'!$A$7:$A$306,A314,'KONTAKTE'!$B$7:$B$306,D314)),"")))</x:f>
      </x:c>
    </x:row>
    <x:row r="315" ht="22.5" customHeight="1">
      <x:c r="A315" s="61" t="str">
        <x:v>Eigene Daten</x:v>
      </x:c>
      <x:c r="B315" s="61" t="str">
        <x:v>Ja</x:v>
      </x:c>
      <x:c r="C315" s="58"/>
      <x:c r="D315" s="58"/>
      <x:c r="E315" s="58"/>
      <x:c r="F315" s="125"/>
      <x:c r="G315" s="58"/>
      <x:c r="H315" s="58"/>
      <x:c r="I315" s="58"/>
      <x:c r="J315" s="129"/>
      <x:c r="K315" s="58"/>
      <x:c r="L315" s="58"/>
      <x:c r="M315" s="58"/>
      <x:c r="N315" s="58"/>
      <x:c r="O315" s="58"/>
      <x:c r="P315" s="58"/>
      <x:c r="Q315" s="58"/>
      <x:c r="R315" s="127" t="str">
        <x:f>IF(D315="","",IF(COUNTIFS('KONTAKTE'!$A$7:$A$306,A315,'KONTAKTE'!$B$7:$B$306,D315)&lt;&gt;1,"",IFERROR(INDEX('KONTAKTE'!$AD$7:$AD$306,SUMIFS('KONTAKTE'!$AF$7:$AF$306,'KONTAKTE'!$A$7:$A$306,A315,'KONTAKTE'!$B$7:$B$306,D315)),"")))</x:f>
      </x:c>
      <x:c r="S315" s="123" t="str">
        <x:f>IF(D315="","",IF(COUNTIFS('KONTAKTE'!$A$7:$A$306,A315,'KONTAKTE'!$B$7:$B$306,D315)&lt;&gt;1,"",IFERROR(INDEX('KONTAKTE'!$Z$7:$Z$306,SUMIFS('KONTAKTE'!$AF$7:$AF$306,'KONTAKTE'!$A$7:$A$306,A315,'KONTAKTE'!$B$7:$B$306,D315)),"")))</x:f>
      </x:c>
      <x:c r="T315" s="123" t="str">
        <x:f>IF(D315="","",IF(COUNTIFS('KONTAKTE'!$A$7:$A$306,A315,'KONTAKTE'!$B$7:$B$306,D315)&lt;&gt;1,"",IFERROR(INDEX('KONTAKTE'!$AA$7:$AA$306,SUMIFS('KONTAKTE'!$AF$7:$AF$306,'KONTAKTE'!$A$7:$A$306,A315,'KONTAKTE'!$B$7:$B$306,D315)),"")))</x:f>
      </x:c>
      <x:c r="U315" s="131" t="str">
        <x:f>IF(OR(D315="",F315="",Y315=""),"",IFERROR(INT(F315-Y315),""))</x:f>
      </x:c>
      <x:c r="V315" s="123" t="str">
        <x:f>IF(C315="","",IF(COUNTIFS('KONTAKTE'!$A$7:$A$306,A315,'KONTAKTE'!$B$7:$B$306,D315)=0,"Lead-ID fehlt",IF(COUNTIFS('KONTAKTE'!$A$7:$A$306,A315,'KONTAKTE'!$B$7:$B$306,D315)&gt;1,"Lead-ID doppelt",IF(AND(G315="customer_won",E315=""),"Deal-ID fehlt",IF(AND(B315="Ja",G315="qualified_lead",D315&lt;&gt;"",COUNTIFS($A$7:$A$406,A315,$B$7:$B$406,"Ja",$D$7:$D$406,D315,$G$7:$G$406,"qualified_lead")&gt;1),"Duplikat prüfen",IF(AND(B315="Ja",G315="customer_won",E315&lt;&gt;"",COUNTIFS($A$7:$A$406,A315,$B$7:$B$406,"Ja",$E$7:$E$406,E315,$G$7:$G$406,"customer_won")&gt;1),"Duplikat prüfen",IF(U315&lt;0,"Datum prüfen",IF(AND(OR(G315="customer_won",G315="revenue_recorded"),OR(J315="",K315="Nicht zutreffend")),"Wert prüfen",IF(AND(G315="customer_lost",COUNTIFS($A$7:$A$406,A315,$D$7:$D$406,D315,$G$7:$G$406,"qualified_lead",$F$7:$F$406,"&lt;="&amp;F315,$B$7:$B$406,"Ja")=0),"Qualifikation fehlt","Bereit")))))))))</x:f>
      </x:c>
      <x:c r="W315" s="123" t="n">
        <x:f>IF(AND(B315="Ja",G315="qualified_lead",D315&lt;&gt;""),IF(COUNTIFS($A$7:A315,A315,$B$7:B315,"Ja",$D$7:D315,D315,$G$7:G315,"qualified_lead")=1,1,0),0)</x:f>
        <x:v>0</x:v>
      </x:c>
      <x:c r="X315" s="123" t="n">
        <x:f>IF(AND(B315="Ja",G315="customer_won",E315&lt;&gt;""),IF(COUNTIFS($A$7:A315,A315,$B$7:B315,"Ja",$E$7:E315,E315,$G$7:G315,"customer_won")=1,1,0),0)</x:f>
        <x:v>0</x:v>
      </x:c>
      <x:c r="Y315" s="133" t="str">
        <x:f>IF(D315="","",IF(COUNTIFS('KONTAKTE'!$A$7:$A$306,A315,'KONTAKTE'!$B$7:$B$306,D315)&lt;&gt;1,"",IFERROR(INDEX('KONTAKTE'!$F$7:$F$306,SUMIFS('KONTAKTE'!$AF$7:$AF$306,'KONTAKTE'!$A$7:$A$306,A315,'KONTAKTE'!$B$7:$B$306,D315)),"")))</x:f>
      </x:c>
    </x:row>
    <x:row r="316" ht="22.5" customHeight="1">
      <x:c r="A316" s="61" t="str">
        <x:v>Eigene Daten</x:v>
      </x:c>
      <x:c r="B316" s="61" t="str">
        <x:v>Ja</x:v>
      </x:c>
      <x:c r="C316" s="58"/>
      <x:c r="D316" s="58"/>
      <x:c r="E316" s="58"/>
      <x:c r="F316" s="125"/>
      <x:c r="G316" s="58"/>
      <x:c r="H316" s="58"/>
      <x:c r="I316" s="58"/>
      <x:c r="J316" s="129"/>
      <x:c r="K316" s="58"/>
      <x:c r="L316" s="58"/>
      <x:c r="M316" s="58"/>
      <x:c r="N316" s="58"/>
      <x:c r="O316" s="58"/>
      <x:c r="P316" s="58"/>
      <x:c r="Q316" s="58"/>
      <x:c r="R316" s="127" t="str">
        <x:f>IF(D316="","",IF(COUNTIFS('KONTAKTE'!$A$7:$A$306,A316,'KONTAKTE'!$B$7:$B$306,D316)&lt;&gt;1,"",IFERROR(INDEX('KONTAKTE'!$AD$7:$AD$306,SUMIFS('KONTAKTE'!$AF$7:$AF$306,'KONTAKTE'!$A$7:$A$306,A316,'KONTAKTE'!$B$7:$B$306,D316)),"")))</x:f>
      </x:c>
      <x:c r="S316" s="123" t="str">
        <x:f>IF(D316="","",IF(COUNTIFS('KONTAKTE'!$A$7:$A$306,A316,'KONTAKTE'!$B$7:$B$306,D316)&lt;&gt;1,"",IFERROR(INDEX('KONTAKTE'!$Z$7:$Z$306,SUMIFS('KONTAKTE'!$AF$7:$AF$306,'KONTAKTE'!$A$7:$A$306,A316,'KONTAKTE'!$B$7:$B$306,D316)),"")))</x:f>
      </x:c>
      <x:c r="T316" s="123" t="str">
        <x:f>IF(D316="","",IF(COUNTIFS('KONTAKTE'!$A$7:$A$306,A316,'KONTAKTE'!$B$7:$B$306,D316)&lt;&gt;1,"",IFERROR(INDEX('KONTAKTE'!$AA$7:$AA$306,SUMIFS('KONTAKTE'!$AF$7:$AF$306,'KONTAKTE'!$A$7:$A$306,A316,'KONTAKTE'!$B$7:$B$306,D316)),"")))</x:f>
      </x:c>
      <x:c r="U316" s="131" t="str">
        <x:f>IF(OR(D316="",F316="",Y316=""),"",IFERROR(INT(F316-Y316),""))</x:f>
      </x:c>
      <x:c r="V316" s="123" t="str">
        <x:f>IF(C316="","",IF(COUNTIFS('KONTAKTE'!$A$7:$A$306,A316,'KONTAKTE'!$B$7:$B$306,D316)=0,"Lead-ID fehlt",IF(COUNTIFS('KONTAKTE'!$A$7:$A$306,A316,'KONTAKTE'!$B$7:$B$306,D316)&gt;1,"Lead-ID doppelt",IF(AND(G316="customer_won",E316=""),"Deal-ID fehlt",IF(AND(B316="Ja",G316="qualified_lead",D316&lt;&gt;"",COUNTIFS($A$7:$A$406,A316,$B$7:$B$406,"Ja",$D$7:$D$406,D316,$G$7:$G$406,"qualified_lead")&gt;1),"Duplikat prüfen",IF(AND(B316="Ja",G316="customer_won",E316&lt;&gt;"",COUNTIFS($A$7:$A$406,A316,$B$7:$B$406,"Ja",$E$7:$E$406,E316,$G$7:$G$406,"customer_won")&gt;1),"Duplikat prüfen",IF(U316&lt;0,"Datum prüfen",IF(AND(OR(G316="customer_won",G316="revenue_recorded"),OR(J316="",K316="Nicht zutreffend")),"Wert prüfen",IF(AND(G316="customer_lost",COUNTIFS($A$7:$A$406,A316,$D$7:$D$406,D316,$G$7:$G$406,"qualified_lead",$F$7:$F$406,"&lt;="&amp;F316,$B$7:$B$406,"Ja")=0),"Qualifikation fehlt","Bereit")))))))))</x:f>
      </x:c>
      <x:c r="W316" s="123" t="n">
        <x:f>IF(AND(B316="Ja",G316="qualified_lead",D316&lt;&gt;""),IF(COUNTIFS($A$7:A316,A316,$B$7:B316,"Ja",$D$7:D316,D316,$G$7:G316,"qualified_lead")=1,1,0),0)</x:f>
        <x:v>0</x:v>
      </x:c>
      <x:c r="X316" s="123" t="n">
        <x:f>IF(AND(B316="Ja",G316="customer_won",E316&lt;&gt;""),IF(COUNTIFS($A$7:A316,A316,$B$7:B316,"Ja",$E$7:E316,E316,$G$7:G316,"customer_won")=1,1,0),0)</x:f>
        <x:v>0</x:v>
      </x:c>
      <x:c r="Y316" s="133" t="str">
        <x:f>IF(D316="","",IF(COUNTIFS('KONTAKTE'!$A$7:$A$306,A316,'KONTAKTE'!$B$7:$B$306,D316)&lt;&gt;1,"",IFERROR(INDEX('KONTAKTE'!$F$7:$F$306,SUMIFS('KONTAKTE'!$AF$7:$AF$306,'KONTAKTE'!$A$7:$A$306,A316,'KONTAKTE'!$B$7:$B$306,D316)),"")))</x:f>
      </x:c>
    </x:row>
    <x:row r="317" ht="22.5" customHeight="1">
      <x:c r="A317" s="61" t="str">
        <x:v>Eigene Daten</x:v>
      </x:c>
      <x:c r="B317" s="61" t="str">
        <x:v>Ja</x:v>
      </x:c>
      <x:c r="C317" s="58"/>
      <x:c r="D317" s="58"/>
      <x:c r="E317" s="58"/>
      <x:c r="F317" s="125"/>
      <x:c r="G317" s="58"/>
      <x:c r="H317" s="58"/>
      <x:c r="I317" s="58"/>
      <x:c r="J317" s="129"/>
      <x:c r="K317" s="58"/>
      <x:c r="L317" s="58"/>
      <x:c r="M317" s="58"/>
      <x:c r="N317" s="58"/>
      <x:c r="O317" s="58"/>
      <x:c r="P317" s="58"/>
      <x:c r="Q317" s="58"/>
      <x:c r="R317" s="127" t="str">
        <x:f>IF(D317="","",IF(COUNTIFS('KONTAKTE'!$A$7:$A$306,A317,'KONTAKTE'!$B$7:$B$306,D317)&lt;&gt;1,"",IFERROR(INDEX('KONTAKTE'!$AD$7:$AD$306,SUMIFS('KONTAKTE'!$AF$7:$AF$306,'KONTAKTE'!$A$7:$A$306,A317,'KONTAKTE'!$B$7:$B$306,D317)),"")))</x:f>
      </x:c>
      <x:c r="S317" s="123" t="str">
        <x:f>IF(D317="","",IF(COUNTIFS('KONTAKTE'!$A$7:$A$306,A317,'KONTAKTE'!$B$7:$B$306,D317)&lt;&gt;1,"",IFERROR(INDEX('KONTAKTE'!$Z$7:$Z$306,SUMIFS('KONTAKTE'!$AF$7:$AF$306,'KONTAKTE'!$A$7:$A$306,A317,'KONTAKTE'!$B$7:$B$306,D317)),"")))</x:f>
      </x:c>
      <x:c r="T317" s="123" t="str">
        <x:f>IF(D317="","",IF(COUNTIFS('KONTAKTE'!$A$7:$A$306,A317,'KONTAKTE'!$B$7:$B$306,D317)&lt;&gt;1,"",IFERROR(INDEX('KONTAKTE'!$AA$7:$AA$306,SUMIFS('KONTAKTE'!$AF$7:$AF$306,'KONTAKTE'!$A$7:$A$306,A317,'KONTAKTE'!$B$7:$B$306,D317)),"")))</x:f>
      </x:c>
      <x:c r="U317" s="131" t="str">
        <x:f>IF(OR(D317="",F317="",Y317=""),"",IFERROR(INT(F317-Y317),""))</x:f>
      </x:c>
      <x:c r="V317" s="123" t="str">
        <x:f>IF(C317="","",IF(COUNTIFS('KONTAKTE'!$A$7:$A$306,A317,'KONTAKTE'!$B$7:$B$306,D317)=0,"Lead-ID fehlt",IF(COUNTIFS('KONTAKTE'!$A$7:$A$306,A317,'KONTAKTE'!$B$7:$B$306,D317)&gt;1,"Lead-ID doppelt",IF(AND(G317="customer_won",E317=""),"Deal-ID fehlt",IF(AND(B317="Ja",G317="qualified_lead",D317&lt;&gt;"",COUNTIFS($A$7:$A$406,A317,$B$7:$B$406,"Ja",$D$7:$D$406,D317,$G$7:$G$406,"qualified_lead")&gt;1),"Duplikat prüfen",IF(AND(B317="Ja",G317="customer_won",E317&lt;&gt;"",COUNTIFS($A$7:$A$406,A317,$B$7:$B$406,"Ja",$E$7:$E$406,E317,$G$7:$G$406,"customer_won")&gt;1),"Duplikat prüfen",IF(U317&lt;0,"Datum prüfen",IF(AND(OR(G317="customer_won",G317="revenue_recorded"),OR(J317="",K317="Nicht zutreffend")),"Wert prüfen",IF(AND(G317="customer_lost",COUNTIFS($A$7:$A$406,A317,$D$7:$D$406,D317,$G$7:$G$406,"qualified_lead",$F$7:$F$406,"&lt;="&amp;F317,$B$7:$B$406,"Ja")=0),"Qualifikation fehlt","Bereit")))))))))</x:f>
      </x:c>
      <x:c r="W317" s="123" t="n">
        <x:f>IF(AND(B317="Ja",G317="qualified_lead",D317&lt;&gt;""),IF(COUNTIFS($A$7:A317,A317,$B$7:B317,"Ja",$D$7:D317,D317,$G$7:G317,"qualified_lead")=1,1,0),0)</x:f>
        <x:v>0</x:v>
      </x:c>
      <x:c r="X317" s="123" t="n">
        <x:f>IF(AND(B317="Ja",G317="customer_won",E317&lt;&gt;""),IF(COUNTIFS($A$7:A317,A317,$B$7:B317,"Ja",$E$7:E317,E317,$G$7:G317,"customer_won")=1,1,0),0)</x:f>
        <x:v>0</x:v>
      </x:c>
      <x:c r="Y317" s="133" t="str">
        <x:f>IF(D317="","",IF(COUNTIFS('KONTAKTE'!$A$7:$A$306,A317,'KONTAKTE'!$B$7:$B$306,D317)&lt;&gt;1,"",IFERROR(INDEX('KONTAKTE'!$F$7:$F$306,SUMIFS('KONTAKTE'!$AF$7:$AF$306,'KONTAKTE'!$A$7:$A$306,A317,'KONTAKTE'!$B$7:$B$306,D317)),"")))</x:f>
      </x:c>
    </x:row>
    <x:row r="318" ht="22.5" customHeight="1">
      <x:c r="A318" s="61" t="str">
        <x:v>Eigene Daten</x:v>
      </x:c>
      <x:c r="B318" s="61" t="str">
        <x:v>Ja</x:v>
      </x:c>
      <x:c r="C318" s="58"/>
      <x:c r="D318" s="58"/>
      <x:c r="E318" s="58"/>
      <x:c r="F318" s="125"/>
      <x:c r="G318" s="58"/>
      <x:c r="H318" s="58"/>
      <x:c r="I318" s="58"/>
      <x:c r="J318" s="129"/>
      <x:c r="K318" s="58"/>
      <x:c r="L318" s="58"/>
      <x:c r="M318" s="58"/>
      <x:c r="N318" s="58"/>
      <x:c r="O318" s="58"/>
      <x:c r="P318" s="58"/>
      <x:c r="Q318" s="58"/>
      <x:c r="R318" s="127" t="str">
        <x:f>IF(D318="","",IF(COUNTIFS('KONTAKTE'!$A$7:$A$306,A318,'KONTAKTE'!$B$7:$B$306,D318)&lt;&gt;1,"",IFERROR(INDEX('KONTAKTE'!$AD$7:$AD$306,SUMIFS('KONTAKTE'!$AF$7:$AF$306,'KONTAKTE'!$A$7:$A$306,A318,'KONTAKTE'!$B$7:$B$306,D318)),"")))</x:f>
      </x:c>
      <x:c r="S318" s="123" t="str">
        <x:f>IF(D318="","",IF(COUNTIFS('KONTAKTE'!$A$7:$A$306,A318,'KONTAKTE'!$B$7:$B$306,D318)&lt;&gt;1,"",IFERROR(INDEX('KONTAKTE'!$Z$7:$Z$306,SUMIFS('KONTAKTE'!$AF$7:$AF$306,'KONTAKTE'!$A$7:$A$306,A318,'KONTAKTE'!$B$7:$B$306,D318)),"")))</x:f>
      </x:c>
      <x:c r="T318" s="123" t="str">
        <x:f>IF(D318="","",IF(COUNTIFS('KONTAKTE'!$A$7:$A$306,A318,'KONTAKTE'!$B$7:$B$306,D318)&lt;&gt;1,"",IFERROR(INDEX('KONTAKTE'!$AA$7:$AA$306,SUMIFS('KONTAKTE'!$AF$7:$AF$306,'KONTAKTE'!$A$7:$A$306,A318,'KONTAKTE'!$B$7:$B$306,D318)),"")))</x:f>
      </x:c>
      <x:c r="U318" s="131" t="str">
        <x:f>IF(OR(D318="",F318="",Y318=""),"",IFERROR(INT(F318-Y318),""))</x:f>
      </x:c>
      <x:c r="V318" s="123" t="str">
        <x:f>IF(C318="","",IF(COUNTIFS('KONTAKTE'!$A$7:$A$306,A318,'KONTAKTE'!$B$7:$B$306,D318)=0,"Lead-ID fehlt",IF(COUNTIFS('KONTAKTE'!$A$7:$A$306,A318,'KONTAKTE'!$B$7:$B$306,D318)&gt;1,"Lead-ID doppelt",IF(AND(G318="customer_won",E318=""),"Deal-ID fehlt",IF(AND(B318="Ja",G318="qualified_lead",D318&lt;&gt;"",COUNTIFS($A$7:$A$406,A318,$B$7:$B$406,"Ja",$D$7:$D$406,D318,$G$7:$G$406,"qualified_lead")&gt;1),"Duplikat prüfen",IF(AND(B318="Ja",G318="customer_won",E318&lt;&gt;"",COUNTIFS($A$7:$A$406,A318,$B$7:$B$406,"Ja",$E$7:$E$406,E318,$G$7:$G$406,"customer_won")&gt;1),"Duplikat prüfen",IF(U318&lt;0,"Datum prüfen",IF(AND(OR(G318="customer_won",G318="revenue_recorded"),OR(J318="",K318="Nicht zutreffend")),"Wert prüfen",IF(AND(G318="customer_lost",COUNTIFS($A$7:$A$406,A318,$D$7:$D$406,D318,$G$7:$G$406,"qualified_lead",$F$7:$F$406,"&lt;="&amp;F318,$B$7:$B$406,"Ja")=0),"Qualifikation fehlt","Bereit")))))))))</x:f>
      </x:c>
      <x:c r="W318" s="123" t="n">
        <x:f>IF(AND(B318="Ja",G318="qualified_lead",D318&lt;&gt;""),IF(COUNTIFS($A$7:A318,A318,$B$7:B318,"Ja",$D$7:D318,D318,$G$7:G318,"qualified_lead")=1,1,0),0)</x:f>
        <x:v>0</x:v>
      </x:c>
      <x:c r="X318" s="123" t="n">
        <x:f>IF(AND(B318="Ja",G318="customer_won",E318&lt;&gt;""),IF(COUNTIFS($A$7:A318,A318,$B$7:B318,"Ja",$E$7:E318,E318,$G$7:G318,"customer_won")=1,1,0),0)</x:f>
        <x:v>0</x:v>
      </x:c>
      <x:c r="Y318" s="133" t="str">
        <x:f>IF(D318="","",IF(COUNTIFS('KONTAKTE'!$A$7:$A$306,A318,'KONTAKTE'!$B$7:$B$306,D318)&lt;&gt;1,"",IFERROR(INDEX('KONTAKTE'!$F$7:$F$306,SUMIFS('KONTAKTE'!$AF$7:$AF$306,'KONTAKTE'!$A$7:$A$306,A318,'KONTAKTE'!$B$7:$B$306,D318)),"")))</x:f>
      </x:c>
    </x:row>
    <x:row r="319" ht="22.5" customHeight="1">
      <x:c r="A319" s="61" t="str">
        <x:v>Eigene Daten</x:v>
      </x:c>
      <x:c r="B319" s="61" t="str">
        <x:v>Ja</x:v>
      </x:c>
      <x:c r="C319" s="58"/>
      <x:c r="D319" s="58"/>
      <x:c r="E319" s="58"/>
      <x:c r="F319" s="125"/>
      <x:c r="G319" s="58"/>
      <x:c r="H319" s="58"/>
      <x:c r="I319" s="58"/>
      <x:c r="J319" s="129"/>
      <x:c r="K319" s="58"/>
      <x:c r="L319" s="58"/>
      <x:c r="M319" s="58"/>
      <x:c r="N319" s="58"/>
      <x:c r="O319" s="58"/>
      <x:c r="P319" s="58"/>
      <x:c r="Q319" s="58"/>
      <x:c r="R319" s="127" t="str">
        <x:f>IF(D319="","",IF(COUNTIFS('KONTAKTE'!$A$7:$A$306,A319,'KONTAKTE'!$B$7:$B$306,D319)&lt;&gt;1,"",IFERROR(INDEX('KONTAKTE'!$AD$7:$AD$306,SUMIFS('KONTAKTE'!$AF$7:$AF$306,'KONTAKTE'!$A$7:$A$306,A319,'KONTAKTE'!$B$7:$B$306,D319)),"")))</x:f>
      </x:c>
      <x:c r="S319" s="123" t="str">
        <x:f>IF(D319="","",IF(COUNTIFS('KONTAKTE'!$A$7:$A$306,A319,'KONTAKTE'!$B$7:$B$306,D319)&lt;&gt;1,"",IFERROR(INDEX('KONTAKTE'!$Z$7:$Z$306,SUMIFS('KONTAKTE'!$AF$7:$AF$306,'KONTAKTE'!$A$7:$A$306,A319,'KONTAKTE'!$B$7:$B$306,D319)),"")))</x:f>
      </x:c>
      <x:c r="T319" s="123" t="str">
        <x:f>IF(D319="","",IF(COUNTIFS('KONTAKTE'!$A$7:$A$306,A319,'KONTAKTE'!$B$7:$B$306,D319)&lt;&gt;1,"",IFERROR(INDEX('KONTAKTE'!$AA$7:$AA$306,SUMIFS('KONTAKTE'!$AF$7:$AF$306,'KONTAKTE'!$A$7:$A$306,A319,'KONTAKTE'!$B$7:$B$306,D319)),"")))</x:f>
      </x:c>
      <x:c r="U319" s="131" t="str">
        <x:f>IF(OR(D319="",F319="",Y319=""),"",IFERROR(INT(F319-Y319),""))</x:f>
      </x:c>
      <x:c r="V319" s="123" t="str">
        <x:f>IF(C319="","",IF(COUNTIFS('KONTAKTE'!$A$7:$A$306,A319,'KONTAKTE'!$B$7:$B$306,D319)=0,"Lead-ID fehlt",IF(COUNTIFS('KONTAKTE'!$A$7:$A$306,A319,'KONTAKTE'!$B$7:$B$306,D319)&gt;1,"Lead-ID doppelt",IF(AND(G319="customer_won",E319=""),"Deal-ID fehlt",IF(AND(B319="Ja",G319="qualified_lead",D319&lt;&gt;"",COUNTIFS($A$7:$A$406,A319,$B$7:$B$406,"Ja",$D$7:$D$406,D319,$G$7:$G$406,"qualified_lead")&gt;1),"Duplikat prüfen",IF(AND(B319="Ja",G319="customer_won",E319&lt;&gt;"",COUNTIFS($A$7:$A$406,A319,$B$7:$B$406,"Ja",$E$7:$E$406,E319,$G$7:$G$406,"customer_won")&gt;1),"Duplikat prüfen",IF(U319&lt;0,"Datum prüfen",IF(AND(OR(G319="customer_won",G319="revenue_recorded"),OR(J319="",K319="Nicht zutreffend")),"Wert prüfen",IF(AND(G319="customer_lost",COUNTIFS($A$7:$A$406,A319,$D$7:$D$406,D319,$G$7:$G$406,"qualified_lead",$F$7:$F$406,"&lt;="&amp;F319,$B$7:$B$406,"Ja")=0),"Qualifikation fehlt","Bereit")))))))))</x:f>
      </x:c>
      <x:c r="W319" s="123" t="n">
        <x:f>IF(AND(B319="Ja",G319="qualified_lead",D319&lt;&gt;""),IF(COUNTIFS($A$7:A319,A319,$B$7:B319,"Ja",$D$7:D319,D319,$G$7:G319,"qualified_lead")=1,1,0),0)</x:f>
        <x:v>0</x:v>
      </x:c>
      <x:c r="X319" s="123" t="n">
        <x:f>IF(AND(B319="Ja",G319="customer_won",E319&lt;&gt;""),IF(COUNTIFS($A$7:A319,A319,$B$7:B319,"Ja",$E$7:E319,E319,$G$7:G319,"customer_won")=1,1,0),0)</x:f>
        <x:v>0</x:v>
      </x:c>
      <x:c r="Y319" s="133" t="str">
        <x:f>IF(D319="","",IF(COUNTIFS('KONTAKTE'!$A$7:$A$306,A319,'KONTAKTE'!$B$7:$B$306,D319)&lt;&gt;1,"",IFERROR(INDEX('KONTAKTE'!$F$7:$F$306,SUMIFS('KONTAKTE'!$AF$7:$AF$306,'KONTAKTE'!$A$7:$A$306,A319,'KONTAKTE'!$B$7:$B$306,D319)),"")))</x:f>
      </x:c>
    </x:row>
    <x:row r="320" ht="22.5" customHeight="1">
      <x:c r="A320" s="61" t="str">
        <x:v>Eigene Daten</x:v>
      </x:c>
      <x:c r="B320" s="61" t="str">
        <x:v>Ja</x:v>
      </x:c>
      <x:c r="C320" s="58"/>
      <x:c r="D320" s="58"/>
      <x:c r="E320" s="58"/>
      <x:c r="F320" s="125"/>
      <x:c r="G320" s="58"/>
      <x:c r="H320" s="58"/>
      <x:c r="I320" s="58"/>
      <x:c r="J320" s="129"/>
      <x:c r="K320" s="58"/>
      <x:c r="L320" s="58"/>
      <x:c r="M320" s="58"/>
      <x:c r="N320" s="58"/>
      <x:c r="O320" s="58"/>
      <x:c r="P320" s="58"/>
      <x:c r="Q320" s="58"/>
      <x:c r="R320" s="127" t="str">
        <x:f>IF(D320="","",IF(COUNTIFS('KONTAKTE'!$A$7:$A$306,A320,'KONTAKTE'!$B$7:$B$306,D320)&lt;&gt;1,"",IFERROR(INDEX('KONTAKTE'!$AD$7:$AD$306,SUMIFS('KONTAKTE'!$AF$7:$AF$306,'KONTAKTE'!$A$7:$A$306,A320,'KONTAKTE'!$B$7:$B$306,D320)),"")))</x:f>
      </x:c>
      <x:c r="S320" s="123" t="str">
        <x:f>IF(D320="","",IF(COUNTIFS('KONTAKTE'!$A$7:$A$306,A320,'KONTAKTE'!$B$7:$B$306,D320)&lt;&gt;1,"",IFERROR(INDEX('KONTAKTE'!$Z$7:$Z$306,SUMIFS('KONTAKTE'!$AF$7:$AF$306,'KONTAKTE'!$A$7:$A$306,A320,'KONTAKTE'!$B$7:$B$306,D320)),"")))</x:f>
      </x:c>
      <x:c r="T320" s="123" t="str">
        <x:f>IF(D320="","",IF(COUNTIFS('KONTAKTE'!$A$7:$A$306,A320,'KONTAKTE'!$B$7:$B$306,D320)&lt;&gt;1,"",IFERROR(INDEX('KONTAKTE'!$AA$7:$AA$306,SUMIFS('KONTAKTE'!$AF$7:$AF$306,'KONTAKTE'!$A$7:$A$306,A320,'KONTAKTE'!$B$7:$B$306,D320)),"")))</x:f>
      </x:c>
      <x:c r="U320" s="131" t="str">
        <x:f>IF(OR(D320="",F320="",Y320=""),"",IFERROR(INT(F320-Y320),""))</x:f>
      </x:c>
      <x:c r="V320" s="123" t="str">
        <x:f>IF(C320="","",IF(COUNTIFS('KONTAKTE'!$A$7:$A$306,A320,'KONTAKTE'!$B$7:$B$306,D320)=0,"Lead-ID fehlt",IF(COUNTIFS('KONTAKTE'!$A$7:$A$306,A320,'KONTAKTE'!$B$7:$B$306,D320)&gt;1,"Lead-ID doppelt",IF(AND(G320="customer_won",E320=""),"Deal-ID fehlt",IF(AND(B320="Ja",G320="qualified_lead",D320&lt;&gt;"",COUNTIFS($A$7:$A$406,A320,$B$7:$B$406,"Ja",$D$7:$D$406,D320,$G$7:$G$406,"qualified_lead")&gt;1),"Duplikat prüfen",IF(AND(B320="Ja",G320="customer_won",E320&lt;&gt;"",COUNTIFS($A$7:$A$406,A320,$B$7:$B$406,"Ja",$E$7:$E$406,E320,$G$7:$G$406,"customer_won")&gt;1),"Duplikat prüfen",IF(U320&lt;0,"Datum prüfen",IF(AND(OR(G320="customer_won",G320="revenue_recorded"),OR(J320="",K320="Nicht zutreffend")),"Wert prüfen",IF(AND(G320="customer_lost",COUNTIFS($A$7:$A$406,A320,$D$7:$D$406,D320,$G$7:$G$406,"qualified_lead",$F$7:$F$406,"&lt;="&amp;F320,$B$7:$B$406,"Ja")=0),"Qualifikation fehlt","Bereit")))))))))</x:f>
      </x:c>
      <x:c r="W320" s="123" t="n">
        <x:f>IF(AND(B320="Ja",G320="qualified_lead",D320&lt;&gt;""),IF(COUNTIFS($A$7:A320,A320,$B$7:B320,"Ja",$D$7:D320,D320,$G$7:G320,"qualified_lead")=1,1,0),0)</x:f>
        <x:v>0</x:v>
      </x:c>
      <x:c r="X320" s="123" t="n">
        <x:f>IF(AND(B320="Ja",G320="customer_won",E320&lt;&gt;""),IF(COUNTIFS($A$7:A320,A320,$B$7:B320,"Ja",$E$7:E320,E320,$G$7:G320,"customer_won")=1,1,0),0)</x:f>
        <x:v>0</x:v>
      </x:c>
      <x:c r="Y320" s="133" t="str">
        <x:f>IF(D320="","",IF(COUNTIFS('KONTAKTE'!$A$7:$A$306,A320,'KONTAKTE'!$B$7:$B$306,D320)&lt;&gt;1,"",IFERROR(INDEX('KONTAKTE'!$F$7:$F$306,SUMIFS('KONTAKTE'!$AF$7:$AF$306,'KONTAKTE'!$A$7:$A$306,A320,'KONTAKTE'!$B$7:$B$306,D320)),"")))</x:f>
      </x:c>
    </x:row>
    <x:row r="321" ht="22.5" customHeight="1">
      <x:c r="A321" s="61" t="str">
        <x:v>Eigene Daten</x:v>
      </x:c>
      <x:c r="B321" s="61" t="str">
        <x:v>Ja</x:v>
      </x:c>
      <x:c r="C321" s="58"/>
      <x:c r="D321" s="58"/>
      <x:c r="E321" s="58"/>
      <x:c r="F321" s="125"/>
      <x:c r="G321" s="58"/>
      <x:c r="H321" s="58"/>
      <x:c r="I321" s="58"/>
      <x:c r="J321" s="129"/>
      <x:c r="K321" s="58"/>
      <x:c r="L321" s="58"/>
      <x:c r="M321" s="58"/>
      <x:c r="N321" s="58"/>
      <x:c r="O321" s="58"/>
      <x:c r="P321" s="58"/>
      <x:c r="Q321" s="58"/>
      <x:c r="R321" s="127" t="str">
        <x:f>IF(D321="","",IF(COUNTIFS('KONTAKTE'!$A$7:$A$306,A321,'KONTAKTE'!$B$7:$B$306,D321)&lt;&gt;1,"",IFERROR(INDEX('KONTAKTE'!$AD$7:$AD$306,SUMIFS('KONTAKTE'!$AF$7:$AF$306,'KONTAKTE'!$A$7:$A$306,A321,'KONTAKTE'!$B$7:$B$306,D321)),"")))</x:f>
      </x:c>
      <x:c r="S321" s="123" t="str">
        <x:f>IF(D321="","",IF(COUNTIFS('KONTAKTE'!$A$7:$A$306,A321,'KONTAKTE'!$B$7:$B$306,D321)&lt;&gt;1,"",IFERROR(INDEX('KONTAKTE'!$Z$7:$Z$306,SUMIFS('KONTAKTE'!$AF$7:$AF$306,'KONTAKTE'!$A$7:$A$306,A321,'KONTAKTE'!$B$7:$B$306,D321)),"")))</x:f>
      </x:c>
      <x:c r="T321" s="123" t="str">
        <x:f>IF(D321="","",IF(COUNTIFS('KONTAKTE'!$A$7:$A$306,A321,'KONTAKTE'!$B$7:$B$306,D321)&lt;&gt;1,"",IFERROR(INDEX('KONTAKTE'!$AA$7:$AA$306,SUMIFS('KONTAKTE'!$AF$7:$AF$306,'KONTAKTE'!$A$7:$A$306,A321,'KONTAKTE'!$B$7:$B$306,D321)),"")))</x:f>
      </x:c>
      <x:c r="U321" s="131" t="str">
        <x:f>IF(OR(D321="",F321="",Y321=""),"",IFERROR(INT(F321-Y321),""))</x:f>
      </x:c>
      <x:c r="V321" s="123" t="str">
        <x:f>IF(C321="","",IF(COUNTIFS('KONTAKTE'!$A$7:$A$306,A321,'KONTAKTE'!$B$7:$B$306,D321)=0,"Lead-ID fehlt",IF(COUNTIFS('KONTAKTE'!$A$7:$A$306,A321,'KONTAKTE'!$B$7:$B$306,D321)&gt;1,"Lead-ID doppelt",IF(AND(G321="customer_won",E321=""),"Deal-ID fehlt",IF(AND(B321="Ja",G321="qualified_lead",D321&lt;&gt;"",COUNTIFS($A$7:$A$406,A321,$B$7:$B$406,"Ja",$D$7:$D$406,D321,$G$7:$G$406,"qualified_lead")&gt;1),"Duplikat prüfen",IF(AND(B321="Ja",G321="customer_won",E321&lt;&gt;"",COUNTIFS($A$7:$A$406,A321,$B$7:$B$406,"Ja",$E$7:$E$406,E321,$G$7:$G$406,"customer_won")&gt;1),"Duplikat prüfen",IF(U321&lt;0,"Datum prüfen",IF(AND(OR(G321="customer_won",G321="revenue_recorded"),OR(J321="",K321="Nicht zutreffend")),"Wert prüfen",IF(AND(G321="customer_lost",COUNTIFS($A$7:$A$406,A321,$D$7:$D$406,D321,$G$7:$G$406,"qualified_lead",$F$7:$F$406,"&lt;="&amp;F321,$B$7:$B$406,"Ja")=0),"Qualifikation fehlt","Bereit")))))))))</x:f>
      </x:c>
      <x:c r="W321" s="123" t="n">
        <x:f>IF(AND(B321="Ja",G321="qualified_lead",D321&lt;&gt;""),IF(COUNTIFS($A$7:A321,A321,$B$7:B321,"Ja",$D$7:D321,D321,$G$7:G321,"qualified_lead")=1,1,0),0)</x:f>
        <x:v>0</x:v>
      </x:c>
      <x:c r="X321" s="123" t="n">
        <x:f>IF(AND(B321="Ja",G321="customer_won",E321&lt;&gt;""),IF(COUNTIFS($A$7:A321,A321,$B$7:B321,"Ja",$E$7:E321,E321,$G$7:G321,"customer_won")=1,1,0),0)</x:f>
        <x:v>0</x:v>
      </x:c>
      <x:c r="Y321" s="133" t="str">
        <x:f>IF(D321="","",IF(COUNTIFS('KONTAKTE'!$A$7:$A$306,A321,'KONTAKTE'!$B$7:$B$306,D321)&lt;&gt;1,"",IFERROR(INDEX('KONTAKTE'!$F$7:$F$306,SUMIFS('KONTAKTE'!$AF$7:$AF$306,'KONTAKTE'!$A$7:$A$306,A321,'KONTAKTE'!$B$7:$B$306,D321)),"")))</x:f>
      </x:c>
    </x:row>
    <x:row r="322" ht="22.5" customHeight="1">
      <x:c r="A322" s="61" t="str">
        <x:v>Eigene Daten</x:v>
      </x:c>
      <x:c r="B322" s="61" t="str">
        <x:v>Ja</x:v>
      </x:c>
      <x:c r="C322" s="58"/>
      <x:c r="D322" s="58"/>
      <x:c r="E322" s="58"/>
      <x:c r="F322" s="125"/>
      <x:c r="G322" s="58"/>
      <x:c r="H322" s="58"/>
      <x:c r="I322" s="58"/>
      <x:c r="J322" s="129"/>
      <x:c r="K322" s="58"/>
      <x:c r="L322" s="58"/>
      <x:c r="M322" s="58"/>
      <x:c r="N322" s="58"/>
      <x:c r="O322" s="58"/>
      <x:c r="P322" s="58"/>
      <x:c r="Q322" s="58"/>
      <x:c r="R322" s="127" t="str">
        <x:f>IF(D322="","",IF(COUNTIFS('KONTAKTE'!$A$7:$A$306,A322,'KONTAKTE'!$B$7:$B$306,D322)&lt;&gt;1,"",IFERROR(INDEX('KONTAKTE'!$AD$7:$AD$306,SUMIFS('KONTAKTE'!$AF$7:$AF$306,'KONTAKTE'!$A$7:$A$306,A322,'KONTAKTE'!$B$7:$B$306,D322)),"")))</x:f>
      </x:c>
      <x:c r="S322" s="123" t="str">
        <x:f>IF(D322="","",IF(COUNTIFS('KONTAKTE'!$A$7:$A$306,A322,'KONTAKTE'!$B$7:$B$306,D322)&lt;&gt;1,"",IFERROR(INDEX('KONTAKTE'!$Z$7:$Z$306,SUMIFS('KONTAKTE'!$AF$7:$AF$306,'KONTAKTE'!$A$7:$A$306,A322,'KONTAKTE'!$B$7:$B$306,D322)),"")))</x:f>
      </x:c>
      <x:c r="T322" s="123" t="str">
        <x:f>IF(D322="","",IF(COUNTIFS('KONTAKTE'!$A$7:$A$306,A322,'KONTAKTE'!$B$7:$B$306,D322)&lt;&gt;1,"",IFERROR(INDEX('KONTAKTE'!$AA$7:$AA$306,SUMIFS('KONTAKTE'!$AF$7:$AF$306,'KONTAKTE'!$A$7:$A$306,A322,'KONTAKTE'!$B$7:$B$306,D322)),"")))</x:f>
      </x:c>
      <x:c r="U322" s="131" t="str">
        <x:f>IF(OR(D322="",F322="",Y322=""),"",IFERROR(INT(F322-Y322),""))</x:f>
      </x:c>
      <x:c r="V322" s="123" t="str">
        <x:f>IF(C322="","",IF(COUNTIFS('KONTAKTE'!$A$7:$A$306,A322,'KONTAKTE'!$B$7:$B$306,D322)=0,"Lead-ID fehlt",IF(COUNTIFS('KONTAKTE'!$A$7:$A$306,A322,'KONTAKTE'!$B$7:$B$306,D322)&gt;1,"Lead-ID doppelt",IF(AND(G322="customer_won",E322=""),"Deal-ID fehlt",IF(AND(B322="Ja",G322="qualified_lead",D322&lt;&gt;"",COUNTIFS($A$7:$A$406,A322,$B$7:$B$406,"Ja",$D$7:$D$406,D322,$G$7:$G$406,"qualified_lead")&gt;1),"Duplikat prüfen",IF(AND(B322="Ja",G322="customer_won",E322&lt;&gt;"",COUNTIFS($A$7:$A$406,A322,$B$7:$B$406,"Ja",$E$7:$E$406,E322,$G$7:$G$406,"customer_won")&gt;1),"Duplikat prüfen",IF(U322&lt;0,"Datum prüfen",IF(AND(OR(G322="customer_won",G322="revenue_recorded"),OR(J322="",K322="Nicht zutreffend")),"Wert prüfen",IF(AND(G322="customer_lost",COUNTIFS($A$7:$A$406,A322,$D$7:$D$406,D322,$G$7:$G$406,"qualified_lead",$F$7:$F$406,"&lt;="&amp;F322,$B$7:$B$406,"Ja")=0),"Qualifikation fehlt","Bereit")))))))))</x:f>
      </x:c>
      <x:c r="W322" s="123" t="n">
        <x:f>IF(AND(B322="Ja",G322="qualified_lead",D322&lt;&gt;""),IF(COUNTIFS($A$7:A322,A322,$B$7:B322,"Ja",$D$7:D322,D322,$G$7:G322,"qualified_lead")=1,1,0),0)</x:f>
        <x:v>0</x:v>
      </x:c>
      <x:c r="X322" s="123" t="n">
        <x:f>IF(AND(B322="Ja",G322="customer_won",E322&lt;&gt;""),IF(COUNTIFS($A$7:A322,A322,$B$7:B322,"Ja",$E$7:E322,E322,$G$7:G322,"customer_won")=1,1,0),0)</x:f>
        <x:v>0</x:v>
      </x:c>
      <x:c r="Y322" s="133" t="str">
        <x:f>IF(D322="","",IF(COUNTIFS('KONTAKTE'!$A$7:$A$306,A322,'KONTAKTE'!$B$7:$B$306,D322)&lt;&gt;1,"",IFERROR(INDEX('KONTAKTE'!$F$7:$F$306,SUMIFS('KONTAKTE'!$AF$7:$AF$306,'KONTAKTE'!$A$7:$A$306,A322,'KONTAKTE'!$B$7:$B$306,D322)),"")))</x:f>
      </x:c>
    </x:row>
    <x:row r="323" ht="22.5" customHeight="1">
      <x:c r="A323" s="61" t="str">
        <x:v>Eigene Daten</x:v>
      </x:c>
      <x:c r="B323" s="61" t="str">
        <x:v>Ja</x:v>
      </x:c>
      <x:c r="C323" s="58"/>
      <x:c r="D323" s="58"/>
      <x:c r="E323" s="58"/>
      <x:c r="F323" s="125"/>
      <x:c r="G323" s="58"/>
      <x:c r="H323" s="58"/>
      <x:c r="I323" s="58"/>
      <x:c r="J323" s="129"/>
      <x:c r="K323" s="58"/>
      <x:c r="L323" s="58"/>
      <x:c r="M323" s="58"/>
      <x:c r="N323" s="58"/>
      <x:c r="O323" s="58"/>
      <x:c r="P323" s="58"/>
      <x:c r="Q323" s="58"/>
      <x:c r="R323" s="127" t="str">
        <x:f>IF(D323="","",IF(COUNTIFS('KONTAKTE'!$A$7:$A$306,A323,'KONTAKTE'!$B$7:$B$306,D323)&lt;&gt;1,"",IFERROR(INDEX('KONTAKTE'!$AD$7:$AD$306,SUMIFS('KONTAKTE'!$AF$7:$AF$306,'KONTAKTE'!$A$7:$A$306,A323,'KONTAKTE'!$B$7:$B$306,D323)),"")))</x:f>
      </x:c>
      <x:c r="S323" s="123" t="str">
        <x:f>IF(D323="","",IF(COUNTIFS('KONTAKTE'!$A$7:$A$306,A323,'KONTAKTE'!$B$7:$B$306,D323)&lt;&gt;1,"",IFERROR(INDEX('KONTAKTE'!$Z$7:$Z$306,SUMIFS('KONTAKTE'!$AF$7:$AF$306,'KONTAKTE'!$A$7:$A$306,A323,'KONTAKTE'!$B$7:$B$306,D323)),"")))</x:f>
      </x:c>
      <x:c r="T323" s="123" t="str">
        <x:f>IF(D323="","",IF(COUNTIFS('KONTAKTE'!$A$7:$A$306,A323,'KONTAKTE'!$B$7:$B$306,D323)&lt;&gt;1,"",IFERROR(INDEX('KONTAKTE'!$AA$7:$AA$306,SUMIFS('KONTAKTE'!$AF$7:$AF$306,'KONTAKTE'!$A$7:$A$306,A323,'KONTAKTE'!$B$7:$B$306,D323)),"")))</x:f>
      </x:c>
      <x:c r="U323" s="131" t="str">
        <x:f>IF(OR(D323="",F323="",Y323=""),"",IFERROR(INT(F323-Y323),""))</x:f>
      </x:c>
      <x:c r="V323" s="123" t="str">
        <x:f>IF(C323="","",IF(COUNTIFS('KONTAKTE'!$A$7:$A$306,A323,'KONTAKTE'!$B$7:$B$306,D323)=0,"Lead-ID fehlt",IF(COUNTIFS('KONTAKTE'!$A$7:$A$306,A323,'KONTAKTE'!$B$7:$B$306,D323)&gt;1,"Lead-ID doppelt",IF(AND(G323="customer_won",E323=""),"Deal-ID fehlt",IF(AND(B323="Ja",G323="qualified_lead",D323&lt;&gt;"",COUNTIFS($A$7:$A$406,A323,$B$7:$B$406,"Ja",$D$7:$D$406,D323,$G$7:$G$406,"qualified_lead")&gt;1),"Duplikat prüfen",IF(AND(B323="Ja",G323="customer_won",E323&lt;&gt;"",COUNTIFS($A$7:$A$406,A323,$B$7:$B$406,"Ja",$E$7:$E$406,E323,$G$7:$G$406,"customer_won")&gt;1),"Duplikat prüfen",IF(U323&lt;0,"Datum prüfen",IF(AND(OR(G323="customer_won",G323="revenue_recorded"),OR(J323="",K323="Nicht zutreffend")),"Wert prüfen",IF(AND(G323="customer_lost",COUNTIFS($A$7:$A$406,A323,$D$7:$D$406,D323,$G$7:$G$406,"qualified_lead",$F$7:$F$406,"&lt;="&amp;F323,$B$7:$B$406,"Ja")=0),"Qualifikation fehlt","Bereit")))))))))</x:f>
      </x:c>
      <x:c r="W323" s="123" t="n">
        <x:f>IF(AND(B323="Ja",G323="qualified_lead",D323&lt;&gt;""),IF(COUNTIFS($A$7:A323,A323,$B$7:B323,"Ja",$D$7:D323,D323,$G$7:G323,"qualified_lead")=1,1,0),0)</x:f>
        <x:v>0</x:v>
      </x:c>
      <x:c r="X323" s="123" t="n">
        <x:f>IF(AND(B323="Ja",G323="customer_won",E323&lt;&gt;""),IF(COUNTIFS($A$7:A323,A323,$B$7:B323,"Ja",$E$7:E323,E323,$G$7:G323,"customer_won")=1,1,0),0)</x:f>
        <x:v>0</x:v>
      </x:c>
      <x:c r="Y323" s="133" t="str">
        <x:f>IF(D323="","",IF(COUNTIFS('KONTAKTE'!$A$7:$A$306,A323,'KONTAKTE'!$B$7:$B$306,D323)&lt;&gt;1,"",IFERROR(INDEX('KONTAKTE'!$F$7:$F$306,SUMIFS('KONTAKTE'!$AF$7:$AF$306,'KONTAKTE'!$A$7:$A$306,A323,'KONTAKTE'!$B$7:$B$306,D323)),"")))</x:f>
      </x:c>
    </x:row>
    <x:row r="324" ht="22.5" customHeight="1">
      <x:c r="A324" s="61" t="str">
        <x:v>Eigene Daten</x:v>
      </x:c>
      <x:c r="B324" s="61" t="str">
        <x:v>Ja</x:v>
      </x:c>
      <x:c r="C324" s="58"/>
      <x:c r="D324" s="58"/>
      <x:c r="E324" s="58"/>
      <x:c r="F324" s="125"/>
      <x:c r="G324" s="58"/>
      <x:c r="H324" s="58"/>
      <x:c r="I324" s="58"/>
      <x:c r="J324" s="129"/>
      <x:c r="K324" s="58"/>
      <x:c r="L324" s="58"/>
      <x:c r="M324" s="58"/>
      <x:c r="N324" s="58"/>
      <x:c r="O324" s="58"/>
      <x:c r="P324" s="58"/>
      <x:c r="Q324" s="58"/>
      <x:c r="R324" s="127" t="str">
        <x:f>IF(D324="","",IF(COUNTIFS('KONTAKTE'!$A$7:$A$306,A324,'KONTAKTE'!$B$7:$B$306,D324)&lt;&gt;1,"",IFERROR(INDEX('KONTAKTE'!$AD$7:$AD$306,SUMIFS('KONTAKTE'!$AF$7:$AF$306,'KONTAKTE'!$A$7:$A$306,A324,'KONTAKTE'!$B$7:$B$306,D324)),"")))</x:f>
      </x:c>
      <x:c r="S324" s="123" t="str">
        <x:f>IF(D324="","",IF(COUNTIFS('KONTAKTE'!$A$7:$A$306,A324,'KONTAKTE'!$B$7:$B$306,D324)&lt;&gt;1,"",IFERROR(INDEX('KONTAKTE'!$Z$7:$Z$306,SUMIFS('KONTAKTE'!$AF$7:$AF$306,'KONTAKTE'!$A$7:$A$306,A324,'KONTAKTE'!$B$7:$B$306,D324)),"")))</x:f>
      </x:c>
      <x:c r="T324" s="123" t="str">
        <x:f>IF(D324="","",IF(COUNTIFS('KONTAKTE'!$A$7:$A$306,A324,'KONTAKTE'!$B$7:$B$306,D324)&lt;&gt;1,"",IFERROR(INDEX('KONTAKTE'!$AA$7:$AA$306,SUMIFS('KONTAKTE'!$AF$7:$AF$306,'KONTAKTE'!$A$7:$A$306,A324,'KONTAKTE'!$B$7:$B$306,D324)),"")))</x:f>
      </x:c>
      <x:c r="U324" s="131" t="str">
        <x:f>IF(OR(D324="",F324="",Y324=""),"",IFERROR(INT(F324-Y324),""))</x:f>
      </x:c>
      <x:c r="V324" s="123" t="str">
        <x:f>IF(C324="","",IF(COUNTIFS('KONTAKTE'!$A$7:$A$306,A324,'KONTAKTE'!$B$7:$B$306,D324)=0,"Lead-ID fehlt",IF(COUNTIFS('KONTAKTE'!$A$7:$A$306,A324,'KONTAKTE'!$B$7:$B$306,D324)&gt;1,"Lead-ID doppelt",IF(AND(G324="customer_won",E324=""),"Deal-ID fehlt",IF(AND(B324="Ja",G324="qualified_lead",D324&lt;&gt;"",COUNTIFS($A$7:$A$406,A324,$B$7:$B$406,"Ja",$D$7:$D$406,D324,$G$7:$G$406,"qualified_lead")&gt;1),"Duplikat prüfen",IF(AND(B324="Ja",G324="customer_won",E324&lt;&gt;"",COUNTIFS($A$7:$A$406,A324,$B$7:$B$406,"Ja",$E$7:$E$406,E324,$G$7:$G$406,"customer_won")&gt;1),"Duplikat prüfen",IF(U324&lt;0,"Datum prüfen",IF(AND(OR(G324="customer_won",G324="revenue_recorded"),OR(J324="",K324="Nicht zutreffend")),"Wert prüfen",IF(AND(G324="customer_lost",COUNTIFS($A$7:$A$406,A324,$D$7:$D$406,D324,$G$7:$G$406,"qualified_lead",$F$7:$F$406,"&lt;="&amp;F324,$B$7:$B$406,"Ja")=0),"Qualifikation fehlt","Bereit")))))))))</x:f>
      </x:c>
      <x:c r="W324" s="123" t="n">
        <x:f>IF(AND(B324="Ja",G324="qualified_lead",D324&lt;&gt;""),IF(COUNTIFS($A$7:A324,A324,$B$7:B324,"Ja",$D$7:D324,D324,$G$7:G324,"qualified_lead")=1,1,0),0)</x:f>
        <x:v>0</x:v>
      </x:c>
      <x:c r="X324" s="123" t="n">
        <x:f>IF(AND(B324="Ja",G324="customer_won",E324&lt;&gt;""),IF(COUNTIFS($A$7:A324,A324,$B$7:B324,"Ja",$E$7:E324,E324,$G$7:G324,"customer_won")=1,1,0),0)</x:f>
        <x:v>0</x:v>
      </x:c>
      <x:c r="Y324" s="133" t="str">
        <x:f>IF(D324="","",IF(COUNTIFS('KONTAKTE'!$A$7:$A$306,A324,'KONTAKTE'!$B$7:$B$306,D324)&lt;&gt;1,"",IFERROR(INDEX('KONTAKTE'!$F$7:$F$306,SUMIFS('KONTAKTE'!$AF$7:$AF$306,'KONTAKTE'!$A$7:$A$306,A324,'KONTAKTE'!$B$7:$B$306,D324)),"")))</x:f>
      </x:c>
    </x:row>
    <x:row r="325" ht="22.5" customHeight="1">
      <x:c r="A325" s="61" t="str">
        <x:v>Eigene Daten</x:v>
      </x:c>
      <x:c r="B325" s="61" t="str">
        <x:v>Ja</x:v>
      </x:c>
      <x:c r="C325" s="58"/>
      <x:c r="D325" s="58"/>
      <x:c r="E325" s="58"/>
      <x:c r="F325" s="125"/>
      <x:c r="G325" s="58"/>
      <x:c r="H325" s="58"/>
      <x:c r="I325" s="58"/>
      <x:c r="J325" s="129"/>
      <x:c r="K325" s="58"/>
      <x:c r="L325" s="58"/>
      <x:c r="M325" s="58"/>
      <x:c r="N325" s="58"/>
      <x:c r="O325" s="58"/>
      <x:c r="P325" s="58"/>
      <x:c r="Q325" s="58"/>
      <x:c r="R325" s="127" t="str">
        <x:f>IF(D325="","",IF(COUNTIFS('KONTAKTE'!$A$7:$A$306,A325,'KONTAKTE'!$B$7:$B$306,D325)&lt;&gt;1,"",IFERROR(INDEX('KONTAKTE'!$AD$7:$AD$306,SUMIFS('KONTAKTE'!$AF$7:$AF$306,'KONTAKTE'!$A$7:$A$306,A325,'KONTAKTE'!$B$7:$B$306,D325)),"")))</x:f>
      </x:c>
      <x:c r="S325" s="123" t="str">
        <x:f>IF(D325="","",IF(COUNTIFS('KONTAKTE'!$A$7:$A$306,A325,'KONTAKTE'!$B$7:$B$306,D325)&lt;&gt;1,"",IFERROR(INDEX('KONTAKTE'!$Z$7:$Z$306,SUMIFS('KONTAKTE'!$AF$7:$AF$306,'KONTAKTE'!$A$7:$A$306,A325,'KONTAKTE'!$B$7:$B$306,D325)),"")))</x:f>
      </x:c>
      <x:c r="T325" s="123" t="str">
        <x:f>IF(D325="","",IF(COUNTIFS('KONTAKTE'!$A$7:$A$306,A325,'KONTAKTE'!$B$7:$B$306,D325)&lt;&gt;1,"",IFERROR(INDEX('KONTAKTE'!$AA$7:$AA$306,SUMIFS('KONTAKTE'!$AF$7:$AF$306,'KONTAKTE'!$A$7:$A$306,A325,'KONTAKTE'!$B$7:$B$306,D325)),"")))</x:f>
      </x:c>
      <x:c r="U325" s="131" t="str">
        <x:f>IF(OR(D325="",F325="",Y325=""),"",IFERROR(INT(F325-Y325),""))</x:f>
      </x:c>
      <x:c r="V325" s="123" t="str">
        <x:f>IF(C325="","",IF(COUNTIFS('KONTAKTE'!$A$7:$A$306,A325,'KONTAKTE'!$B$7:$B$306,D325)=0,"Lead-ID fehlt",IF(COUNTIFS('KONTAKTE'!$A$7:$A$306,A325,'KONTAKTE'!$B$7:$B$306,D325)&gt;1,"Lead-ID doppelt",IF(AND(G325="customer_won",E325=""),"Deal-ID fehlt",IF(AND(B325="Ja",G325="qualified_lead",D325&lt;&gt;"",COUNTIFS($A$7:$A$406,A325,$B$7:$B$406,"Ja",$D$7:$D$406,D325,$G$7:$G$406,"qualified_lead")&gt;1),"Duplikat prüfen",IF(AND(B325="Ja",G325="customer_won",E325&lt;&gt;"",COUNTIFS($A$7:$A$406,A325,$B$7:$B$406,"Ja",$E$7:$E$406,E325,$G$7:$G$406,"customer_won")&gt;1),"Duplikat prüfen",IF(U325&lt;0,"Datum prüfen",IF(AND(OR(G325="customer_won",G325="revenue_recorded"),OR(J325="",K325="Nicht zutreffend")),"Wert prüfen",IF(AND(G325="customer_lost",COUNTIFS($A$7:$A$406,A325,$D$7:$D$406,D325,$G$7:$G$406,"qualified_lead",$F$7:$F$406,"&lt;="&amp;F325,$B$7:$B$406,"Ja")=0),"Qualifikation fehlt","Bereit")))))))))</x:f>
      </x:c>
      <x:c r="W325" s="123" t="n">
        <x:f>IF(AND(B325="Ja",G325="qualified_lead",D325&lt;&gt;""),IF(COUNTIFS($A$7:A325,A325,$B$7:B325,"Ja",$D$7:D325,D325,$G$7:G325,"qualified_lead")=1,1,0),0)</x:f>
        <x:v>0</x:v>
      </x:c>
      <x:c r="X325" s="123" t="n">
        <x:f>IF(AND(B325="Ja",G325="customer_won",E325&lt;&gt;""),IF(COUNTIFS($A$7:A325,A325,$B$7:B325,"Ja",$E$7:E325,E325,$G$7:G325,"customer_won")=1,1,0),0)</x:f>
        <x:v>0</x:v>
      </x:c>
      <x:c r="Y325" s="133" t="str">
        <x:f>IF(D325="","",IF(COUNTIFS('KONTAKTE'!$A$7:$A$306,A325,'KONTAKTE'!$B$7:$B$306,D325)&lt;&gt;1,"",IFERROR(INDEX('KONTAKTE'!$F$7:$F$306,SUMIFS('KONTAKTE'!$AF$7:$AF$306,'KONTAKTE'!$A$7:$A$306,A325,'KONTAKTE'!$B$7:$B$306,D325)),"")))</x:f>
      </x:c>
    </x:row>
    <x:row r="326" ht="22.5" customHeight="1">
      <x:c r="A326" s="61" t="str">
        <x:v>Eigene Daten</x:v>
      </x:c>
      <x:c r="B326" s="61" t="str">
        <x:v>Ja</x:v>
      </x:c>
      <x:c r="C326" s="58"/>
      <x:c r="D326" s="58"/>
      <x:c r="E326" s="58"/>
      <x:c r="F326" s="125"/>
      <x:c r="G326" s="58"/>
      <x:c r="H326" s="58"/>
      <x:c r="I326" s="58"/>
      <x:c r="J326" s="129"/>
      <x:c r="K326" s="58"/>
      <x:c r="L326" s="58"/>
      <x:c r="M326" s="58"/>
      <x:c r="N326" s="58"/>
      <x:c r="O326" s="58"/>
      <x:c r="P326" s="58"/>
      <x:c r="Q326" s="58"/>
      <x:c r="R326" s="127" t="str">
        <x:f>IF(D326="","",IF(COUNTIFS('KONTAKTE'!$A$7:$A$306,A326,'KONTAKTE'!$B$7:$B$306,D326)&lt;&gt;1,"",IFERROR(INDEX('KONTAKTE'!$AD$7:$AD$306,SUMIFS('KONTAKTE'!$AF$7:$AF$306,'KONTAKTE'!$A$7:$A$306,A326,'KONTAKTE'!$B$7:$B$306,D326)),"")))</x:f>
      </x:c>
      <x:c r="S326" s="123" t="str">
        <x:f>IF(D326="","",IF(COUNTIFS('KONTAKTE'!$A$7:$A$306,A326,'KONTAKTE'!$B$7:$B$306,D326)&lt;&gt;1,"",IFERROR(INDEX('KONTAKTE'!$Z$7:$Z$306,SUMIFS('KONTAKTE'!$AF$7:$AF$306,'KONTAKTE'!$A$7:$A$306,A326,'KONTAKTE'!$B$7:$B$306,D326)),"")))</x:f>
      </x:c>
      <x:c r="T326" s="123" t="str">
        <x:f>IF(D326="","",IF(COUNTIFS('KONTAKTE'!$A$7:$A$306,A326,'KONTAKTE'!$B$7:$B$306,D326)&lt;&gt;1,"",IFERROR(INDEX('KONTAKTE'!$AA$7:$AA$306,SUMIFS('KONTAKTE'!$AF$7:$AF$306,'KONTAKTE'!$A$7:$A$306,A326,'KONTAKTE'!$B$7:$B$306,D326)),"")))</x:f>
      </x:c>
      <x:c r="U326" s="131" t="str">
        <x:f>IF(OR(D326="",F326="",Y326=""),"",IFERROR(INT(F326-Y326),""))</x:f>
      </x:c>
      <x:c r="V326" s="123" t="str">
        <x:f>IF(C326="","",IF(COUNTIFS('KONTAKTE'!$A$7:$A$306,A326,'KONTAKTE'!$B$7:$B$306,D326)=0,"Lead-ID fehlt",IF(COUNTIFS('KONTAKTE'!$A$7:$A$306,A326,'KONTAKTE'!$B$7:$B$306,D326)&gt;1,"Lead-ID doppelt",IF(AND(G326="customer_won",E326=""),"Deal-ID fehlt",IF(AND(B326="Ja",G326="qualified_lead",D326&lt;&gt;"",COUNTIFS($A$7:$A$406,A326,$B$7:$B$406,"Ja",$D$7:$D$406,D326,$G$7:$G$406,"qualified_lead")&gt;1),"Duplikat prüfen",IF(AND(B326="Ja",G326="customer_won",E326&lt;&gt;"",COUNTIFS($A$7:$A$406,A326,$B$7:$B$406,"Ja",$E$7:$E$406,E326,$G$7:$G$406,"customer_won")&gt;1),"Duplikat prüfen",IF(U326&lt;0,"Datum prüfen",IF(AND(OR(G326="customer_won",G326="revenue_recorded"),OR(J326="",K326="Nicht zutreffend")),"Wert prüfen",IF(AND(G326="customer_lost",COUNTIFS($A$7:$A$406,A326,$D$7:$D$406,D326,$G$7:$G$406,"qualified_lead",$F$7:$F$406,"&lt;="&amp;F326,$B$7:$B$406,"Ja")=0),"Qualifikation fehlt","Bereit")))))))))</x:f>
      </x:c>
      <x:c r="W326" s="123" t="n">
        <x:f>IF(AND(B326="Ja",G326="qualified_lead",D326&lt;&gt;""),IF(COUNTIFS($A$7:A326,A326,$B$7:B326,"Ja",$D$7:D326,D326,$G$7:G326,"qualified_lead")=1,1,0),0)</x:f>
        <x:v>0</x:v>
      </x:c>
      <x:c r="X326" s="123" t="n">
        <x:f>IF(AND(B326="Ja",G326="customer_won",E326&lt;&gt;""),IF(COUNTIFS($A$7:A326,A326,$B$7:B326,"Ja",$E$7:E326,E326,$G$7:G326,"customer_won")=1,1,0),0)</x:f>
        <x:v>0</x:v>
      </x:c>
      <x:c r="Y326" s="133" t="str">
        <x:f>IF(D326="","",IF(COUNTIFS('KONTAKTE'!$A$7:$A$306,A326,'KONTAKTE'!$B$7:$B$306,D326)&lt;&gt;1,"",IFERROR(INDEX('KONTAKTE'!$F$7:$F$306,SUMIFS('KONTAKTE'!$AF$7:$AF$306,'KONTAKTE'!$A$7:$A$306,A326,'KONTAKTE'!$B$7:$B$306,D326)),"")))</x:f>
      </x:c>
    </x:row>
    <x:row r="327" ht="22.5" customHeight="1">
      <x:c r="A327" s="61" t="str">
        <x:v>Eigene Daten</x:v>
      </x:c>
      <x:c r="B327" s="61" t="str">
        <x:v>Ja</x:v>
      </x:c>
      <x:c r="C327" s="58"/>
      <x:c r="D327" s="58"/>
      <x:c r="E327" s="58"/>
      <x:c r="F327" s="125"/>
      <x:c r="G327" s="58"/>
      <x:c r="H327" s="58"/>
      <x:c r="I327" s="58"/>
      <x:c r="J327" s="129"/>
      <x:c r="K327" s="58"/>
      <x:c r="L327" s="58"/>
      <x:c r="M327" s="58"/>
      <x:c r="N327" s="58"/>
      <x:c r="O327" s="58"/>
      <x:c r="P327" s="58"/>
      <x:c r="Q327" s="58"/>
      <x:c r="R327" s="127" t="str">
        <x:f>IF(D327="","",IF(COUNTIFS('KONTAKTE'!$A$7:$A$306,A327,'KONTAKTE'!$B$7:$B$306,D327)&lt;&gt;1,"",IFERROR(INDEX('KONTAKTE'!$AD$7:$AD$306,SUMIFS('KONTAKTE'!$AF$7:$AF$306,'KONTAKTE'!$A$7:$A$306,A327,'KONTAKTE'!$B$7:$B$306,D327)),"")))</x:f>
      </x:c>
      <x:c r="S327" s="123" t="str">
        <x:f>IF(D327="","",IF(COUNTIFS('KONTAKTE'!$A$7:$A$306,A327,'KONTAKTE'!$B$7:$B$306,D327)&lt;&gt;1,"",IFERROR(INDEX('KONTAKTE'!$Z$7:$Z$306,SUMIFS('KONTAKTE'!$AF$7:$AF$306,'KONTAKTE'!$A$7:$A$306,A327,'KONTAKTE'!$B$7:$B$306,D327)),"")))</x:f>
      </x:c>
      <x:c r="T327" s="123" t="str">
        <x:f>IF(D327="","",IF(COUNTIFS('KONTAKTE'!$A$7:$A$306,A327,'KONTAKTE'!$B$7:$B$306,D327)&lt;&gt;1,"",IFERROR(INDEX('KONTAKTE'!$AA$7:$AA$306,SUMIFS('KONTAKTE'!$AF$7:$AF$306,'KONTAKTE'!$A$7:$A$306,A327,'KONTAKTE'!$B$7:$B$306,D327)),"")))</x:f>
      </x:c>
      <x:c r="U327" s="131" t="str">
        <x:f>IF(OR(D327="",F327="",Y327=""),"",IFERROR(INT(F327-Y327),""))</x:f>
      </x:c>
      <x:c r="V327" s="123" t="str">
        <x:f>IF(C327="","",IF(COUNTIFS('KONTAKTE'!$A$7:$A$306,A327,'KONTAKTE'!$B$7:$B$306,D327)=0,"Lead-ID fehlt",IF(COUNTIFS('KONTAKTE'!$A$7:$A$306,A327,'KONTAKTE'!$B$7:$B$306,D327)&gt;1,"Lead-ID doppelt",IF(AND(G327="customer_won",E327=""),"Deal-ID fehlt",IF(AND(B327="Ja",G327="qualified_lead",D327&lt;&gt;"",COUNTIFS($A$7:$A$406,A327,$B$7:$B$406,"Ja",$D$7:$D$406,D327,$G$7:$G$406,"qualified_lead")&gt;1),"Duplikat prüfen",IF(AND(B327="Ja",G327="customer_won",E327&lt;&gt;"",COUNTIFS($A$7:$A$406,A327,$B$7:$B$406,"Ja",$E$7:$E$406,E327,$G$7:$G$406,"customer_won")&gt;1),"Duplikat prüfen",IF(U327&lt;0,"Datum prüfen",IF(AND(OR(G327="customer_won",G327="revenue_recorded"),OR(J327="",K327="Nicht zutreffend")),"Wert prüfen",IF(AND(G327="customer_lost",COUNTIFS($A$7:$A$406,A327,$D$7:$D$406,D327,$G$7:$G$406,"qualified_lead",$F$7:$F$406,"&lt;="&amp;F327,$B$7:$B$406,"Ja")=0),"Qualifikation fehlt","Bereit")))))))))</x:f>
      </x:c>
      <x:c r="W327" s="123" t="n">
        <x:f>IF(AND(B327="Ja",G327="qualified_lead",D327&lt;&gt;""),IF(COUNTIFS($A$7:A327,A327,$B$7:B327,"Ja",$D$7:D327,D327,$G$7:G327,"qualified_lead")=1,1,0),0)</x:f>
        <x:v>0</x:v>
      </x:c>
      <x:c r="X327" s="123" t="n">
        <x:f>IF(AND(B327="Ja",G327="customer_won",E327&lt;&gt;""),IF(COUNTIFS($A$7:A327,A327,$B$7:B327,"Ja",$E$7:E327,E327,$G$7:G327,"customer_won")=1,1,0),0)</x:f>
        <x:v>0</x:v>
      </x:c>
      <x:c r="Y327" s="133" t="str">
        <x:f>IF(D327="","",IF(COUNTIFS('KONTAKTE'!$A$7:$A$306,A327,'KONTAKTE'!$B$7:$B$306,D327)&lt;&gt;1,"",IFERROR(INDEX('KONTAKTE'!$F$7:$F$306,SUMIFS('KONTAKTE'!$AF$7:$AF$306,'KONTAKTE'!$A$7:$A$306,A327,'KONTAKTE'!$B$7:$B$306,D327)),"")))</x:f>
      </x:c>
    </x:row>
    <x:row r="328" ht="22.5" customHeight="1">
      <x:c r="A328" s="61" t="str">
        <x:v>Eigene Daten</x:v>
      </x:c>
      <x:c r="B328" s="61" t="str">
        <x:v>Ja</x:v>
      </x:c>
      <x:c r="C328" s="58"/>
      <x:c r="D328" s="58"/>
      <x:c r="E328" s="58"/>
      <x:c r="F328" s="125"/>
      <x:c r="G328" s="58"/>
      <x:c r="H328" s="58"/>
      <x:c r="I328" s="58"/>
      <x:c r="J328" s="129"/>
      <x:c r="K328" s="58"/>
      <x:c r="L328" s="58"/>
      <x:c r="M328" s="58"/>
      <x:c r="N328" s="58"/>
      <x:c r="O328" s="58"/>
      <x:c r="P328" s="58"/>
      <x:c r="Q328" s="58"/>
      <x:c r="R328" s="127" t="str">
        <x:f>IF(D328="","",IF(COUNTIFS('KONTAKTE'!$A$7:$A$306,A328,'KONTAKTE'!$B$7:$B$306,D328)&lt;&gt;1,"",IFERROR(INDEX('KONTAKTE'!$AD$7:$AD$306,SUMIFS('KONTAKTE'!$AF$7:$AF$306,'KONTAKTE'!$A$7:$A$306,A328,'KONTAKTE'!$B$7:$B$306,D328)),"")))</x:f>
      </x:c>
      <x:c r="S328" s="123" t="str">
        <x:f>IF(D328="","",IF(COUNTIFS('KONTAKTE'!$A$7:$A$306,A328,'KONTAKTE'!$B$7:$B$306,D328)&lt;&gt;1,"",IFERROR(INDEX('KONTAKTE'!$Z$7:$Z$306,SUMIFS('KONTAKTE'!$AF$7:$AF$306,'KONTAKTE'!$A$7:$A$306,A328,'KONTAKTE'!$B$7:$B$306,D328)),"")))</x:f>
      </x:c>
      <x:c r="T328" s="123" t="str">
        <x:f>IF(D328="","",IF(COUNTIFS('KONTAKTE'!$A$7:$A$306,A328,'KONTAKTE'!$B$7:$B$306,D328)&lt;&gt;1,"",IFERROR(INDEX('KONTAKTE'!$AA$7:$AA$306,SUMIFS('KONTAKTE'!$AF$7:$AF$306,'KONTAKTE'!$A$7:$A$306,A328,'KONTAKTE'!$B$7:$B$306,D328)),"")))</x:f>
      </x:c>
      <x:c r="U328" s="131" t="str">
        <x:f>IF(OR(D328="",F328="",Y328=""),"",IFERROR(INT(F328-Y328),""))</x:f>
      </x:c>
      <x:c r="V328" s="123" t="str">
        <x:f>IF(C328="","",IF(COUNTIFS('KONTAKTE'!$A$7:$A$306,A328,'KONTAKTE'!$B$7:$B$306,D328)=0,"Lead-ID fehlt",IF(COUNTIFS('KONTAKTE'!$A$7:$A$306,A328,'KONTAKTE'!$B$7:$B$306,D328)&gt;1,"Lead-ID doppelt",IF(AND(G328="customer_won",E328=""),"Deal-ID fehlt",IF(AND(B328="Ja",G328="qualified_lead",D328&lt;&gt;"",COUNTIFS($A$7:$A$406,A328,$B$7:$B$406,"Ja",$D$7:$D$406,D328,$G$7:$G$406,"qualified_lead")&gt;1),"Duplikat prüfen",IF(AND(B328="Ja",G328="customer_won",E328&lt;&gt;"",COUNTIFS($A$7:$A$406,A328,$B$7:$B$406,"Ja",$E$7:$E$406,E328,$G$7:$G$406,"customer_won")&gt;1),"Duplikat prüfen",IF(U328&lt;0,"Datum prüfen",IF(AND(OR(G328="customer_won",G328="revenue_recorded"),OR(J328="",K328="Nicht zutreffend")),"Wert prüfen",IF(AND(G328="customer_lost",COUNTIFS($A$7:$A$406,A328,$D$7:$D$406,D328,$G$7:$G$406,"qualified_lead",$F$7:$F$406,"&lt;="&amp;F328,$B$7:$B$406,"Ja")=0),"Qualifikation fehlt","Bereit")))))))))</x:f>
      </x:c>
      <x:c r="W328" s="123" t="n">
        <x:f>IF(AND(B328="Ja",G328="qualified_lead",D328&lt;&gt;""),IF(COUNTIFS($A$7:A328,A328,$B$7:B328,"Ja",$D$7:D328,D328,$G$7:G328,"qualified_lead")=1,1,0),0)</x:f>
        <x:v>0</x:v>
      </x:c>
      <x:c r="X328" s="123" t="n">
        <x:f>IF(AND(B328="Ja",G328="customer_won",E328&lt;&gt;""),IF(COUNTIFS($A$7:A328,A328,$B$7:B328,"Ja",$E$7:E328,E328,$G$7:G328,"customer_won")=1,1,0),0)</x:f>
        <x:v>0</x:v>
      </x:c>
      <x:c r="Y328" s="133" t="str">
        <x:f>IF(D328="","",IF(COUNTIFS('KONTAKTE'!$A$7:$A$306,A328,'KONTAKTE'!$B$7:$B$306,D328)&lt;&gt;1,"",IFERROR(INDEX('KONTAKTE'!$F$7:$F$306,SUMIFS('KONTAKTE'!$AF$7:$AF$306,'KONTAKTE'!$A$7:$A$306,A328,'KONTAKTE'!$B$7:$B$306,D328)),"")))</x:f>
      </x:c>
    </x:row>
    <x:row r="329" ht="22.5" customHeight="1">
      <x:c r="A329" s="61" t="str">
        <x:v>Eigene Daten</x:v>
      </x:c>
      <x:c r="B329" s="61" t="str">
        <x:v>Ja</x:v>
      </x:c>
      <x:c r="C329" s="58"/>
      <x:c r="D329" s="58"/>
      <x:c r="E329" s="58"/>
      <x:c r="F329" s="125"/>
      <x:c r="G329" s="58"/>
      <x:c r="H329" s="58"/>
      <x:c r="I329" s="58"/>
      <x:c r="J329" s="129"/>
      <x:c r="K329" s="58"/>
      <x:c r="L329" s="58"/>
      <x:c r="M329" s="58"/>
      <x:c r="N329" s="58"/>
      <x:c r="O329" s="58"/>
      <x:c r="P329" s="58"/>
      <x:c r="Q329" s="58"/>
      <x:c r="R329" s="127" t="str">
        <x:f>IF(D329="","",IF(COUNTIFS('KONTAKTE'!$A$7:$A$306,A329,'KONTAKTE'!$B$7:$B$306,D329)&lt;&gt;1,"",IFERROR(INDEX('KONTAKTE'!$AD$7:$AD$306,SUMIFS('KONTAKTE'!$AF$7:$AF$306,'KONTAKTE'!$A$7:$A$306,A329,'KONTAKTE'!$B$7:$B$306,D329)),"")))</x:f>
      </x:c>
      <x:c r="S329" s="123" t="str">
        <x:f>IF(D329="","",IF(COUNTIFS('KONTAKTE'!$A$7:$A$306,A329,'KONTAKTE'!$B$7:$B$306,D329)&lt;&gt;1,"",IFERROR(INDEX('KONTAKTE'!$Z$7:$Z$306,SUMIFS('KONTAKTE'!$AF$7:$AF$306,'KONTAKTE'!$A$7:$A$306,A329,'KONTAKTE'!$B$7:$B$306,D329)),"")))</x:f>
      </x:c>
      <x:c r="T329" s="123" t="str">
        <x:f>IF(D329="","",IF(COUNTIFS('KONTAKTE'!$A$7:$A$306,A329,'KONTAKTE'!$B$7:$B$306,D329)&lt;&gt;1,"",IFERROR(INDEX('KONTAKTE'!$AA$7:$AA$306,SUMIFS('KONTAKTE'!$AF$7:$AF$306,'KONTAKTE'!$A$7:$A$306,A329,'KONTAKTE'!$B$7:$B$306,D329)),"")))</x:f>
      </x:c>
      <x:c r="U329" s="131" t="str">
        <x:f>IF(OR(D329="",F329="",Y329=""),"",IFERROR(INT(F329-Y329),""))</x:f>
      </x:c>
      <x:c r="V329" s="123" t="str">
        <x:f>IF(C329="","",IF(COUNTIFS('KONTAKTE'!$A$7:$A$306,A329,'KONTAKTE'!$B$7:$B$306,D329)=0,"Lead-ID fehlt",IF(COUNTIFS('KONTAKTE'!$A$7:$A$306,A329,'KONTAKTE'!$B$7:$B$306,D329)&gt;1,"Lead-ID doppelt",IF(AND(G329="customer_won",E329=""),"Deal-ID fehlt",IF(AND(B329="Ja",G329="qualified_lead",D329&lt;&gt;"",COUNTIFS($A$7:$A$406,A329,$B$7:$B$406,"Ja",$D$7:$D$406,D329,$G$7:$G$406,"qualified_lead")&gt;1),"Duplikat prüfen",IF(AND(B329="Ja",G329="customer_won",E329&lt;&gt;"",COUNTIFS($A$7:$A$406,A329,$B$7:$B$406,"Ja",$E$7:$E$406,E329,$G$7:$G$406,"customer_won")&gt;1),"Duplikat prüfen",IF(U329&lt;0,"Datum prüfen",IF(AND(OR(G329="customer_won",G329="revenue_recorded"),OR(J329="",K329="Nicht zutreffend")),"Wert prüfen",IF(AND(G329="customer_lost",COUNTIFS($A$7:$A$406,A329,$D$7:$D$406,D329,$G$7:$G$406,"qualified_lead",$F$7:$F$406,"&lt;="&amp;F329,$B$7:$B$406,"Ja")=0),"Qualifikation fehlt","Bereit")))))))))</x:f>
      </x:c>
      <x:c r="W329" s="123" t="n">
        <x:f>IF(AND(B329="Ja",G329="qualified_lead",D329&lt;&gt;""),IF(COUNTIFS($A$7:A329,A329,$B$7:B329,"Ja",$D$7:D329,D329,$G$7:G329,"qualified_lead")=1,1,0),0)</x:f>
        <x:v>0</x:v>
      </x:c>
      <x:c r="X329" s="123" t="n">
        <x:f>IF(AND(B329="Ja",G329="customer_won",E329&lt;&gt;""),IF(COUNTIFS($A$7:A329,A329,$B$7:B329,"Ja",$E$7:E329,E329,$G$7:G329,"customer_won")=1,1,0),0)</x:f>
        <x:v>0</x:v>
      </x:c>
      <x:c r="Y329" s="133" t="str">
        <x:f>IF(D329="","",IF(COUNTIFS('KONTAKTE'!$A$7:$A$306,A329,'KONTAKTE'!$B$7:$B$306,D329)&lt;&gt;1,"",IFERROR(INDEX('KONTAKTE'!$F$7:$F$306,SUMIFS('KONTAKTE'!$AF$7:$AF$306,'KONTAKTE'!$A$7:$A$306,A329,'KONTAKTE'!$B$7:$B$306,D329)),"")))</x:f>
      </x:c>
    </x:row>
    <x:row r="330" ht="22.5" customHeight="1">
      <x:c r="A330" s="61" t="str">
        <x:v>Eigene Daten</x:v>
      </x:c>
      <x:c r="B330" s="61" t="str">
        <x:v>Ja</x:v>
      </x:c>
      <x:c r="C330" s="58"/>
      <x:c r="D330" s="58"/>
      <x:c r="E330" s="58"/>
      <x:c r="F330" s="125"/>
      <x:c r="G330" s="58"/>
      <x:c r="H330" s="58"/>
      <x:c r="I330" s="58"/>
      <x:c r="J330" s="129"/>
      <x:c r="K330" s="58"/>
      <x:c r="L330" s="58"/>
      <x:c r="M330" s="58"/>
      <x:c r="N330" s="58"/>
      <x:c r="O330" s="58"/>
      <x:c r="P330" s="58"/>
      <x:c r="Q330" s="58"/>
      <x:c r="R330" s="127" t="str">
        <x:f>IF(D330="","",IF(COUNTIFS('KONTAKTE'!$A$7:$A$306,A330,'KONTAKTE'!$B$7:$B$306,D330)&lt;&gt;1,"",IFERROR(INDEX('KONTAKTE'!$AD$7:$AD$306,SUMIFS('KONTAKTE'!$AF$7:$AF$306,'KONTAKTE'!$A$7:$A$306,A330,'KONTAKTE'!$B$7:$B$306,D330)),"")))</x:f>
      </x:c>
      <x:c r="S330" s="123" t="str">
        <x:f>IF(D330="","",IF(COUNTIFS('KONTAKTE'!$A$7:$A$306,A330,'KONTAKTE'!$B$7:$B$306,D330)&lt;&gt;1,"",IFERROR(INDEX('KONTAKTE'!$Z$7:$Z$306,SUMIFS('KONTAKTE'!$AF$7:$AF$306,'KONTAKTE'!$A$7:$A$306,A330,'KONTAKTE'!$B$7:$B$306,D330)),"")))</x:f>
      </x:c>
      <x:c r="T330" s="123" t="str">
        <x:f>IF(D330="","",IF(COUNTIFS('KONTAKTE'!$A$7:$A$306,A330,'KONTAKTE'!$B$7:$B$306,D330)&lt;&gt;1,"",IFERROR(INDEX('KONTAKTE'!$AA$7:$AA$306,SUMIFS('KONTAKTE'!$AF$7:$AF$306,'KONTAKTE'!$A$7:$A$306,A330,'KONTAKTE'!$B$7:$B$306,D330)),"")))</x:f>
      </x:c>
      <x:c r="U330" s="131" t="str">
        <x:f>IF(OR(D330="",F330="",Y330=""),"",IFERROR(INT(F330-Y330),""))</x:f>
      </x:c>
      <x:c r="V330" s="123" t="str">
        <x:f>IF(C330="","",IF(COUNTIFS('KONTAKTE'!$A$7:$A$306,A330,'KONTAKTE'!$B$7:$B$306,D330)=0,"Lead-ID fehlt",IF(COUNTIFS('KONTAKTE'!$A$7:$A$306,A330,'KONTAKTE'!$B$7:$B$306,D330)&gt;1,"Lead-ID doppelt",IF(AND(G330="customer_won",E330=""),"Deal-ID fehlt",IF(AND(B330="Ja",G330="qualified_lead",D330&lt;&gt;"",COUNTIFS($A$7:$A$406,A330,$B$7:$B$406,"Ja",$D$7:$D$406,D330,$G$7:$G$406,"qualified_lead")&gt;1),"Duplikat prüfen",IF(AND(B330="Ja",G330="customer_won",E330&lt;&gt;"",COUNTIFS($A$7:$A$406,A330,$B$7:$B$406,"Ja",$E$7:$E$406,E330,$G$7:$G$406,"customer_won")&gt;1),"Duplikat prüfen",IF(U330&lt;0,"Datum prüfen",IF(AND(OR(G330="customer_won",G330="revenue_recorded"),OR(J330="",K330="Nicht zutreffend")),"Wert prüfen",IF(AND(G330="customer_lost",COUNTIFS($A$7:$A$406,A330,$D$7:$D$406,D330,$G$7:$G$406,"qualified_lead",$F$7:$F$406,"&lt;="&amp;F330,$B$7:$B$406,"Ja")=0),"Qualifikation fehlt","Bereit")))))))))</x:f>
      </x:c>
      <x:c r="W330" s="123" t="n">
        <x:f>IF(AND(B330="Ja",G330="qualified_lead",D330&lt;&gt;""),IF(COUNTIFS($A$7:A330,A330,$B$7:B330,"Ja",$D$7:D330,D330,$G$7:G330,"qualified_lead")=1,1,0),0)</x:f>
        <x:v>0</x:v>
      </x:c>
      <x:c r="X330" s="123" t="n">
        <x:f>IF(AND(B330="Ja",G330="customer_won",E330&lt;&gt;""),IF(COUNTIFS($A$7:A330,A330,$B$7:B330,"Ja",$E$7:E330,E330,$G$7:G330,"customer_won")=1,1,0),0)</x:f>
        <x:v>0</x:v>
      </x:c>
      <x:c r="Y330" s="133" t="str">
        <x:f>IF(D330="","",IF(COUNTIFS('KONTAKTE'!$A$7:$A$306,A330,'KONTAKTE'!$B$7:$B$306,D330)&lt;&gt;1,"",IFERROR(INDEX('KONTAKTE'!$F$7:$F$306,SUMIFS('KONTAKTE'!$AF$7:$AF$306,'KONTAKTE'!$A$7:$A$306,A330,'KONTAKTE'!$B$7:$B$306,D330)),"")))</x:f>
      </x:c>
    </x:row>
    <x:row r="331" ht="22.5" customHeight="1">
      <x:c r="A331" s="61" t="str">
        <x:v>Eigene Daten</x:v>
      </x:c>
      <x:c r="B331" s="61" t="str">
        <x:v>Ja</x:v>
      </x:c>
      <x:c r="C331" s="58"/>
      <x:c r="D331" s="58"/>
      <x:c r="E331" s="58"/>
      <x:c r="F331" s="125"/>
      <x:c r="G331" s="58"/>
      <x:c r="H331" s="58"/>
      <x:c r="I331" s="58"/>
      <x:c r="J331" s="129"/>
      <x:c r="K331" s="58"/>
      <x:c r="L331" s="58"/>
      <x:c r="M331" s="58"/>
      <x:c r="N331" s="58"/>
      <x:c r="O331" s="58"/>
      <x:c r="P331" s="58"/>
      <x:c r="Q331" s="58"/>
      <x:c r="R331" s="127" t="str">
        <x:f>IF(D331="","",IF(COUNTIFS('KONTAKTE'!$A$7:$A$306,A331,'KONTAKTE'!$B$7:$B$306,D331)&lt;&gt;1,"",IFERROR(INDEX('KONTAKTE'!$AD$7:$AD$306,SUMIFS('KONTAKTE'!$AF$7:$AF$306,'KONTAKTE'!$A$7:$A$306,A331,'KONTAKTE'!$B$7:$B$306,D331)),"")))</x:f>
      </x:c>
      <x:c r="S331" s="123" t="str">
        <x:f>IF(D331="","",IF(COUNTIFS('KONTAKTE'!$A$7:$A$306,A331,'KONTAKTE'!$B$7:$B$306,D331)&lt;&gt;1,"",IFERROR(INDEX('KONTAKTE'!$Z$7:$Z$306,SUMIFS('KONTAKTE'!$AF$7:$AF$306,'KONTAKTE'!$A$7:$A$306,A331,'KONTAKTE'!$B$7:$B$306,D331)),"")))</x:f>
      </x:c>
      <x:c r="T331" s="123" t="str">
        <x:f>IF(D331="","",IF(COUNTIFS('KONTAKTE'!$A$7:$A$306,A331,'KONTAKTE'!$B$7:$B$306,D331)&lt;&gt;1,"",IFERROR(INDEX('KONTAKTE'!$AA$7:$AA$306,SUMIFS('KONTAKTE'!$AF$7:$AF$306,'KONTAKTE'!$A$7:$A$306,A331,'KONTAKTE'!$B$7:$B$306,D331)),"")))</x:f>
      </x:c>
      <x:c r="U331" s="131" t="str">
        <x:f>IF(OR(D331="",F331="",Y331=""),"",IFERROR(INT(F331-Y331),""))</x:f>
      </x:c>
      <x:c r="V331" s="123" t="str">
        <x:f>IF(C331="","",IF(COUNTIFS('KONTAKTE'!$A$7:$A$306,A331,'KONTAKTE'!$B$7:$B$306,D331)=0,"Lead-ID fehlt",IF(COUNTIFS('KONTAKTE'!$A$7:$A$306,A331,'KONTAKTE'!$B$7:$B$306,D331)&gt;1,"Lead-ID doppelt",IF(AND(G331="customer_won",E331=""),"Deal-ID fehlt",IF(AND(B331="Ja",G331="qualified_lead",D331&lt;&gt;"",COUNTIFS($A$7:$A$406,A331,$B$7:$B$406,"Ja",$D$7:$D$406,D331,$G$7:$G$406,"qualified_lead")&gt;1),"Duplikat prüfen",IF(AND(B331="Ja",G331="customer_won",E331&lt;&gt;"",COUNTIFS($A$7:$A$406,A331,$B$7:$B$406,"Ja",$E$7:$E$406,E331,$G$7:$G$406,"customer_won")&gt;1),"Duplikat prüfen",IF(U331&lt;0,"Datum prüfen",IF(AND(OR(G331="customer_won",G331="revenue_recorded"),OR(J331="",K331="Nicht zutreffend")),"Wert prüfen",IF(AND(G331="customer_lost",COUNTIFS($A$7:$A$406,A331,$D$7:$D$406,D331,$G$7:$G$406,"qualified_lead",$F$7:$F$406,"&lt;="&amp;F331,$B$7:$B$406,"Ja")=0),"Qualifikation fehlt","Bereit")))))))))</x:f>
      </x:c>
      <x:c r="W331" s="123" t="n">
        <x:f>IF(AND(B331="Ja",G331="qualified_lead",D331&lt;&gt;""),IF(COUNTIFS($A$7:A331,A331,$B$7:B331,"Ja",$D$7:D331,D331,$G$7:G331,"qualified_lead")=1,1,0),0)</x:f>
        <x:v>0</x:v>
      </x:c>
      <x:c r="X331" s="123" t="n">
        <x:f>IF(AND(B331="Ja",G331="customer_won",E331&lt;&gt;""),IF(COUNTIFS($A$7:A331,A331,$B$7:B331,"Ja",$E$7:E331,E331,$G$7:G331,"customer_won")=1,1,0),0)</x:f>
        <x:v>0</x:v>
      </x:c>
      <x:c r="Y331" s="133" t="str">
        <x:f>IF(D331="","",IF(COUNTIFS('KONTAKTE'!$A$7:$A$306,A331,'KONTAKTE'!$B$7:$B$306,D331)&lt;&gt;1,"",IFERROR(INDEX('KONTAKTE'!$F$7:$F$306,SUMIFS('KONTAKTE'!$AF$7:$AF$306,'KONTAKTE'!$A$7:$A$306,A331,'KONTAKTE'!$B$7:$B$306,D331)),"")))</x:f>
      </x:c>
    </x:row>
    <x:row r="332" ht="22.5" customHeight="1">
      <x:c r="A332" s="61" t="str">
        <x:v>Eigene Daten</x:v>
      </x:c>
      <x:c r="B332" s="61" t="str">
        <x:v>Ja</x:v>
      </x:c>
      <x:c r="C332" s="58"/>
      <x:c r="D332" s="58"/>
      <x:c r="E332" s="58"/>
      <x:c r="F332" s="125"/>
      <x:c r="G332" s="58"/>
      <x:c r="H332" s="58"/>
      <x:c r="I332" s="58"/>
      <x:c r="J332" s="129"/>
      <x:c r="K332" s="58"/>
      <x:c r="L332" s="58"/>
      <x:c r="M332" s="58"/>
      <x:c r="N332" s="58"/>
      <x:c r="O332" s="58"/>
      <x:c r="P332" s="58"/>
      <x:c r="Q332" s="58"/>
      <x:c r="R332" s="127" t="str">
        <x:f>IF(D332="","",IF(COUNTIFS('KONTAKTE'!$A$7:$A$306,A332,'KONTAKTE'!$B$7:$B$306,D332)&lt;&gt;1,"",IFERROR(INDEX('KONTAKTE'!$AD$7:$AD$306,SUMIFS('KONTAKTE'!$AF$7:$AF$306,'KONTAKTE'!$A$7:$A$306,A332,'KONTAKTE'!$B$7:$B$306,D332)),"")))</x:f>
      </x:c>
      <x:c r="S332" s="123" t="str">
        <x:f>IF(D332="","",IF(COUNTIFS('KONTAKTE'!$A$7:$A$306,A332,'KONTAKTE'!$B$7:$B$306,D332)&lt;&gt;1,"",IFERROR(INDEX('KONTAKTE'!$Z$7:$Z$306,SUMIFS('KONTAKTE'!$AF$7:$AF$306,'KONTAKTE'!$A$7:$A$306,A332,'KONTAKTE'!$B$7:$B$306,D332)),"")))</x:f>
      </x:c>
      <x:c r="T332" s="123" t="str">
        <x:f>IF(D332="","",IF(COUNTIFS('KONTAKTE'!$A$7:$A$306,A332,'KONTAKTE'!$B$7:$B$306,D332)&lt;&gt;1,"",IFERROR(INDEX('KONTAKTE'!$AA$7:$AA$306,SUMIFS('KONTAKTE'!$AF$7:$AF$306,'KONTAKTE'!$A$7:$A$306,A332,'KONTAKTE'!$B$7:$B$306,D332)),"")))</x:f>
      </x:c>
      <x:c r="U332" s="131" t="str">
        <x:f>IF(OR(D332="",F332="",Y332=""),"",IFERROR(INT(F332-Y332),""))</x:f>
      </x:c>
      <x:c r="V332" s="123" t="str">
        <x:f>IF(C332="","",IF(COUNTIFS('KONTAKTE'!$A$7:$A$306,A332,'KONTAKTE'!$B$7:$B$306,D332)=0,"Lead-ID fehlt",IF(COUNTIFS('KONTAKTE'!$A$7:$A$306,A332,'KONTAKTE'!$B$7:$B$306,D332)&gt;1,"Lead-ID doppelt",IF(AND(G332="customer_won",E332=""),"Deal-ID fehlt",IF(AND(B332="Ja",G332="qualified_lead",D332&lt;&gt;"",COUNTIFS($A$7:$A$406,A332,$B$7:$B$406,"Ja",$D$7:$D$406,D332,$G$7:$G$406,"qualified_lead")&gt;1),"Duplikat prüfen",IF(AND(B332="Ja",G332="customer_won",E332&lt;&gt;"",COUNTIFS($A$7:$A$406,A332,$B$7:$B$406,"Ja",$E$7:$E$406,E332,$G$7:$G$406,"customer_won")&gt;1),"Duplikat prüfen",IF(U332&lt;0,"Datum prüfen",IF(AND(OR(G332="customer_won",G332="revenue_recorded"),OR(J332="",K332="Nicht zutreffend")),"Wert prüfen",IF(AND(G332="customer_lost",COUNTIFS($A$7:$A$406,A332,$D$7:$D$406,D332,$G$7:$G$406,"qualified_lead",$F$7:$F$406,"&lt;="&amp;F332,$B$7:$B$406,"Ja")=0),"Qualifikation fehlt","Bereit")))))))))</x:f>
      </x:c>
      <x:c r="W332" s="123" t="n">
        <x:f>IF(AND(B332="Ja",G332="qualified_lead",D332&lt;&gt;""),IF(COUNTIFS($A$7:A332,A332,$B$7:B332,"Ja",$D$7:D332,D332,$G$7:G332,"qualified_lead")=1,1,0),0)</x:f>
        <x:v>0</x:v>
      </x:c>
      <x:c r="X332" s="123" t="n">
        <x:f>IF(AND(B332="Ja",G332="customer_won",E332&lt;&gt;""),IF(COUNTIFS($A$7:A332,A332,$B$7:B332,"Ja",$E$7:E332,E332,$G$7:G332,"customer_won")=1,1,0),0)</x:f>
        <x:v>0</x:v>
      </x:c>
      <x:c r="Y332" s="133" t="str">
        <x:f>IF(D332="","",IF(COUNTIFS('KONTAKTE'!$A$7:$A$306,A332,'KONTAKTE'!$B$7:$B$306,D332)&lt;&gt;1,"",IFERROR(INDEX('KONTAKTE'!$F$7:$F$306,SUMIFS('KONTAKTE'!$AF$7:$AF$306,'KONTAKTE'!$A$7:$A$306,A332,'KONTAKTE'!$B$7:$B$306,D332)),"")))</x:f>
      </x:c>
    </x:row>
    <x:row r="333" ht="22.5" customHeight="1">
      <x:c r="A333" s="61" t="str">
        <x:v>Eigene Daten</x:v>
      </x:c>
      <x:c r="B333" s="61" t="str">
        <x:v>Ja</x:v>
      </x:c>
      <x:c r="C333" s="58"/>
      <x:c r="D333" s="58"/>
      <x:c r="E333" s="58"/>
      <x:c r="F333" s="125"/>
      <x:c r="G333" s="58"/>
      <x:c r="H333" s="58"/>
      <x:c r="I333" s="58"/>
      <x:c r="J333" s="129"/>
      <x:c r="K333" s="58"/>
      <x:c r="L333" s="58"/>
      <x:c r="M333" s="58"/>
      <x:c r="N333" s="58"/>
      <x:c r="O333" s="58"/>
      <x:c r="P333" s="58"/>
      <x:c r="Q333" s="58"/>
      <x:c r="R333" s="127" t="str">
        <x:f>IF(D333="","",IF(COUNTIFS('KONTAKTE'!$A$7:$A$306,A333,'KONTAKTE'!$B$7:$B$306,D333)&lt;&gt;1,"",IFERROR(INDEX('KONTAKTE'!$AD$7:$AD$306,SUMIFS('KONTAKTE'!$AF$7:$AF$306,'KONTAKTE'!$A$7:$A$306,A333,'KONTAKTE'!$B$7:$B$306,D333)),"")))</x:f>
      </x:c>
      <x:c r="S333" s="123" t="str">
        <x:f>IF(D333="","",IF(COUNTIFS('KONTAKTE'!$A$7:$A$306,A333,'KONTAKTE'!$B$7:$B$306,D333)&lt;&gt;1,"",IFERROR(INDEX('KONTAKTE'!$Z$7:$Z$306,SUMIFS('KONTAKTE'!$AF$7:$AF$306,'KONTAKTE'!$A$7:$A$306,A333,'KONTAKTE'!$B$7:$B$306,D333)),"")))</x:f>
      </x:c>
      <x:c r="T333" s="123" t="str">
        <x:f>IF(D333="","",IF(COUNTIFS('KONTAKTE'!$A$7:$A$306,A333,'KONTAKTE'!$B$7:$B$306,D333)&lt;&gt;1,"",IFERROR(INDEX('KONTAKTE'!$AA$7:$AA$306,SUMIFS('KONTAKTE'!$AF$7:$AF$306,'KONTAKTE'!$A$7:$A$306,A333,'KONTAKTE'!$B$7:$B$306,D333)),"")))</x:f>
      </x:c>
      <x:c r="U333" s="131" t="str">
        <x:f>IF(OR(D333="",F333="",Y333=""),"",IFERROR(INT(F333-Y333),""))</x:f>
      </x:c>
      <x:c r="V333" s="123" t="str">
        <x:f>IF(C333="","",IF(COUNTIFS('KONTAKTE'!$A$7:$A$306,A333,'KONTAKTE'!$B$7:$B$306,D333)=0,"Lead-ID fehlt",IF(COUNTIFS('KONTAKTE'!$A$7:$A$306,A333,'KONTAKTE'!$B$7:$B$306,D333)&gt;1,"Lead-ID doppelt",IF(AND(G333="customer_won",E333=""),"Deal-ID fehlt",IF(AND(B333="Ja",G333="qualified_lead",D333&lt;&gt;"",COUNTIFS($A$7:$A$406,A333,$B$7:$B$406,"Ja",$D$7:$D$406,D333,$G$7:$G$406,"qualified_lead")&gt;1),"Duplikat prüfen",IF(AND(B333="Ja",G333="customer_won",E333&lt;&gt;"",COUNTIFS($A$7:$A$406,A333,$B$7:$B$406,"Ja",$E$7:$E$406,E333,$G$7:$G$406,"customer_won")&gt;1),"Duplikat prüfen",IF(U333&lt;0,"Datum prüfen",IF(AND(OR(G333="customer_won",G333="revenue_recorded"),OR(J333="",K333="Nicht zutreffend")),"Wert prüfen",IF(AND(G333="customer_lost",COUNTIFS($A$7:$A$406,A333,$D$7:$D$406,D333,$G$7:$G$406,"qualified_lead",$F$7:$F$406,"&lt;="&amp;F333,$B$7:$B$406,"Ja")=0),"Qualifikation fehlt","Bereit")))))))))</x:f>
      </x:c>
      <x:c r="W333" s="123" t="n">
        <x:f>IF(AND(B333="Ja",G333="qualified_lead",D333&lt;&gt;""),IF(COUNTIFS($A$7:A333,A333,$B$7:B333,"Ja",$D$7:D333,D333,$G$7:G333,"qualified_lead")=1,1,0),0)</x:f>
        <x:v>0</x:v>
      </x:c>
      <x:c r="X333" s="123" t="n">
        <x:f>IF(AND(B333="Ja",G333="customer_won",E333&lt;&gt;""),IF(COUNTIFS($A$7:A333,A333,$B$7:B333,"Ja",$E$7:E333,E333,$G$7:G333,"customer_won")=1,1,0),0)</x:f>
        <x:v>0</x:v>
      </x:c>
      <x:c r="Y333" s="133" t="str">
        <x:f>IF(D333="","",IF(COUNTIFS('KONTAKTE'!$A$7:$A$306,A333,'KONTAKTE'!$B$7:$B$306,D333)&lt;&gt;1,"",IFERROR(INDEX('KONTAKTE'!$F$7:$F$306,SUMIFS('KONTAKTE'!$AF$7:$AF$306,'KONTAKTE'!$A$7:$A$306,A333,'KONTAKTE'!$B$7:$B$306,D333)),"")))</x:f>
      </x:c>
    </x:row>
    <x:row r="334" ht="22.5" customHeight="1">
      <x:c r="A334" s="61" t="str">
        <x:v>Eigene Daten</x:v>
      </x:c>
      <x:c r="B334" s="61" t="str">
        <x:v>Ja</x:v>
      </x:c>
      <x:c r="C334" s="58"/>
      <x:c r="D334" s="58"/>
      <x:c r="E334" s="58"/>
      <x:c r="F334" s="125"/>
      <x:c r="G334" s="58"/>
      <x:c r="H334" s="58"/>
      <x:c r="I334" s="58"/>
      <x:c r="J334" s="129"/>
      <x:c r="K334" s="58"/>
      <x:c r="L334" s="58"/>
      <x:c r="M334" s="58"/>
      <x:c r="N334" s="58"/>
      <x:c r="O334" s="58"/>
      <x:c r="P334" s="58"/>
      <x:c r="Q334" s="58"/>
      <x:c r="R334" s="127" t="str">
        <x:f>IF(D334="","",IF(COUNTIFS('KONTAKTE'!$A$7:$A$306,A334,'KONTAKTE'!$B$7:$B$306,D334)&lt;&gt;1,"",IFERROR(INDEX('KONTAKTE'!$AD$7:$AD$306,SUMIFS('KONTAKTE'!$AF$7:$AF$306,'KONTAKTE'!$A$7:$A$306,A334,'KONTAKTE'!$B$7:$B$306,D334)),"")))</x:f>
      </x:c>
      <x:c r="S334" s="123" t="str">
        <x:f>IF(D334="","",IF(COUNTIFS('KONTAKTE'!$A$7:$A$306,A334,'KONTAKTE'!$B$7:$B$306,D334)&lt;&gt;1,"",IFERROR(INDEX('KONTAKTE'!$Z$7:$Z$306,SUMIFS('KONTAKTE'!$AF$7:$AF$306,'KONTAKTE'!$A$7:$A$306,A334,'KONTAKTE'!$B$7:$B$306,D334)),"")))</x:f>
      </x:c>
      <x:c r="T334" s="123" t="str">
        <x:f>IF(D334="","",IF(COUNTIFS('KONTAKTE'!$A$7:$A$306,A334,'KONTAKTE'!$B$7:$B$306,D334)&lt;&gt;1,"",IFERROR(INDEX('KONTAKTE'!$AA$7:$AA$306,SUMIFS('KONTAKTE'!$AF$7:$AF$306,'KONTAKTE'!$A$7:$A$306,A334,'KONTAKTE'!$B$7:$B$306,D334)),"")))</x:f>
      </x:c>
      <x:c r="U334" s="131" t="str">
        <x:f>IF(OR(D334="",F334="",Y334=""),"",IFERROR(INT(F334-Y334),""))</x:f>
      </x:c>
      <x:c r="V334" s="123" t="str">
        <x:f>IF(C334="","",IF(COUNTIFS('KONTAKTE'!$A$7:$A$306,A334,'KONTAKTE'!$B$7:$B$306,D334)=0,"Lead-ID fehlt",IF(COUNTIFS('KONTAKTE'!$A$7:$A$306,A334,'KONTAKTE'!$B$7:$B$306,D334)&gt;1,"Lead-ID doppelt",IF(AND(G334="customer_won",E334=""),"Deal-ID fehlt",IF(AND(B334="Ja",G334="qualified_lead",D334&lt;&gt;"",COUNTIFS($A$7:$A$406,A334,$B$7:$B$406,"Ja",$D$7:$D$406,D334,$G$7:$G$406,"qualified_lead")&gt;1),"Duplikat prüfen",IF(AND(B334="Ja",G334="customer_won",E334&lt;&gt;"",COUNTIFS($A$7:$A$406,A334,$B$7:$B$406,"Ja",$E$7:$E$406,E334,$G$7:$G$406,"customer_won")&gt;1),"Duplikat prüfen",IF(U334&lt;0,"Datum prüfen",IF(AND(OR(G334="customer_won",G334="revenue_recorded"),OR(J334="",K334="Nicht zutreffend")),"Wert prüfen",IF(AND(G334="customer_lost",COUNTIFS($A$7:$A$406,A334,$D$7:$D$406,D334,$G$7:$G$406,"qualified_lead",$F$7:$F$406,"&lt;="&amp;F334,$B$7:$B$406,"Ja")=0),"Qualifikation fehlt","Bereit")))))))))</x:f>
      </x:c>
      <x:c r="W334" s="123" t="n">
        <x:f>IF(AND(B334="Ja",G334="qualified_lead",D334&lt;&gt;""),IF(COUNTIFS($A$7:A334,A334,$B$7:B334,"Ja",$D$7:D334,D334,$G$7:G334,"qualified_lead")=1,1,0),0)</x:f>
        <x:v>0</x:v>
      </x:c>
      <x:c r="X334" s="123" t="n">
        <x:f>IF(AND(B334="Ja",G334="customer_won",E334&lt;&gt;""),IF(COUNTIFS($A$7:A334,A334,$B$7:B334,"Ja",$E$7:E334,E334,$G$7:G334,"customer_won")=1,1,0),0)</x:f>
        <x:v>0</x:v>
      </x:c>
      <x:c r="Y334" s="133" t="str">
        <x:f>IF(D334="","",IF(COUNTIFS('KONTAKTE'!$A$7:$A$306,A334,'KONTAKTE'!$B$7:$B$306,D334)&lt;&gt;1,"",IFERROR(INDEX('KONTAKTE'!$F$7:$F$306,SUMIFS('KONTAKTE'!$AF$7:$AF$306,'KONTAKTE'!$A$7:$A$306,A334,'KONTAKTE'!$B$7:$B$306,D334)),"")))</x:f>
      </x:c>
    </x:row>
    <x:row r="335" ht="22.5" customHeight="1">
      <x:c r="A335" s="61" t="str">
        <x:v>Eigene Daten</x:v>
      </x:c>
      <x:c r="B335" s="61" t="str">
        <x:v>Ja</x:v>
      </x:c>
      <x:c r="C335" s="58"/>
      <x:c r="D335" s="58"/>
      <x:c r="E335" s="58"/>
      <x:c r="F335" s="125"/>
      <x:c r="G335" s="58"/>
      <x:c r="H335" s="58"/>
      <x:c r="I335" s="58"/>
      <x:c r="J335" s="129"/>
      <x:c r="K335" s="58"/>
      <x:c r="L335" s="58"/>
      <x:c r="M335" s="58"/>
      <x:c r="N335" s="58"/>
      <x:c r="O335" s="58"/>
      <x:c r="P335" s="58"/>
      <x:c r="Q335" s="58"/>
      <x:c r="R335" s="127" t="str">
        <x:f>IF(D335="","",IF(COUNTIFS('KONTAKTE'!$A$7:$A$306,A335,'KONTAKTE'!$B$7:$B$306,D335)&lt;&gt;1,"",IFERROR(INDEX('KONTAKTE'!$AD$7:$AD$306,SUMIFS('KONTAKTE'!$AF$7:$AF$306,'KONTAKTE'!$A$7:$A$306,A335,'KONTAKTE'!$B$7:$B$306,D335)),"")))</x:f>
      </x:c>
      <x:c r="S335" s="123" t="str">
        <x:f>IF(D335="","",IF(COUNTIFS('KONTAKTE'!$A$7:$A$306,A335,'KONTAKTE'!$B$7:$B$306,D335)&lt;&gt;1,"",IFERROR(INDEX('KONTAKTE'!$Z$7:$Z$306,SUMIFS('KONTAKTE'!$AF$7:$AF$306,'KONTAKTE'!$A$7:$A$306,A335,'KONTAKTE'!$B$7:$B$306,D335)),"")))</x:f>
      </x:c>
      <x:c r="T335" s="123" t="str">
        <x:f>IF(D335="","",IF(COUNTIFS('KONTAKTE'!$A$7:$A$306,A335,'KONTAKTE'!$B$7:$B$306,D335)&lt;&gt;1,"",IFERROR(INDEX('KONTAKTE'!$AA$7:$AA$306,SUMIFS('KONTAKTE'!$AF$7:$AF$306,'KONTAKTE'!$A$7:$A$306,A335,'KONTAKTE'!$B$7:$B$306,D335)),"")))</x:f>
      </x:c>
      <x:c r="U335" s="131" t="str">
        <x:f>IF(OR(D335="",F335="",Y335=""),"",IFERROR(INT(F335-Y335),""))</x:f>
      </x:c>
      <x:c r="V335" s="123" t="str">
        <x:f>IF(C335="","",IF(COUNTIFS('KONTAKTE'!$A$7:$A$306,A335,'KONTAKTE'!$B$7:$B$306,D335)=0,"Lead-ID fehlt",IF(COUNTIFS('KONTAKTE'!$A$7:$A$306,A335,'KONTAKTE'!$B$7:$B$306,D335)&gt;1,"Lead-ID doppelt",IF(AND(G335="customer_won",E335=""),"Deal-ID fehlt",IF(AND(B335="Ja",G335="qualified_lead",D335&lt;&gt;"",COUNTIFS($A$7:$A$406,A335,$B$7:$B$406,"Ja",$D$7:$D$406,D335,$G$7:$G$406,"qualified_lead")&gt;1),"Duplikat prüfen",IF(AND(B335="Ja",G335="customer_won",E335&lt;&gt;"",COUNTIFS($A$7:$A$406,A335,$B$7:$B$406,"Ja",$E$7:$E$406,E335,$G$7:$G$406,"customer_won")&gt;1),"Duplikat prüfen",IF(U335&lt;0,"Datum prüfen",IF(AND(OR(G335="customer_won",G335="revenue_recorded"),OR(J335="",K335="Nicht zutreffend")),"Wert prüfen",IF(AND(G335="customer_lost",COUNTIFS($A$7:$A$406,A335,$D$7:$D$406,D335,$G$7:$G$406,"qualified_lead",$F$7:$F$406,"&lt;="&amp;F335,$B$7:$B$406,"Ja")=0),"Qualifikation fehlt","Bereit")))))))))</x:f>
      </x:c>
      <x:c r="W335" s="123" t="n">
        <x:f>IF(AND(B335="Ja",G335="qualified_lead",D335&lt;&gt;""),IF(COUNTIFS($A$7:A335,A335,$B$7:B335,"Ja",$D$7:D335,D335,$G$7:G335,"qualified_lead")=1,1,0),0)</x:f>
        <x:v>0</x:v>
      </x:c>
      <x:c r="X335" s="123" t="n">
        <x:f>IF(AND(B335="Ja",G335="customer_won",E335&lt;&gt;""),IF(COUNTIFS($A$7:A335,A335,$B$7:B335,"Ja",$E$7:E335,E335,$G$7:G335,"customer_won")=1,1,0),0)</x:f>
        <x:v>0</x:v>
      </x:c>
      <x:c r="Y335" s="133" t="str">
        <x:f>IF(D335="","",IF(COUNTIFS('KONTAKTE'!$A$7:$A$306,A335,'KONTAKTE'!$B$7:$B$306,D335)&lt;&gt;1,"",IFERROR(INDEX('KONTAKTE'!$F$7:$F$306,SUMIFS('KONTAKTE'!$AF$7:$AF$306,'KONTAKTE'!$A$7:$A$306,A335,'KONTAKTE'!$B$7:$B$306,D335)),"")))</x:f>
      </x:c>
    </x:row>
    <x:row r="336" ht="22.5" customHeight="1">
      <x:c r="A336" s="61" t="str">
        <x:v>Eigene Daten</x:v>
      </x:c>
      <x:c r="B336" s="61" t="str">
        <x:v>Ja</x:v>
      </x:c>
      <x:c r="C336" s="58"/>
      <x:c r="D336" s="58"/>
      <x:c r="E336" s="58"/>
      <x:c r="F336" s="125"/>
      <x:c r="G336" s="58"/>
      <x:c r="H336" s="58"/>
      <x:c r="I336" s="58"/>
      <x:c r="J336" s="129"/>
      <x:c r="K336" s="58"/>
      <x:c r="L336" s="58"/>
      <x:c r="M336" s="58"/>
      <x:c r="N336" s="58"/>
      <x:c r="O336" s="58"/>
      <x:c r="P336" s="58"/>
      <x:c r="Q336" s="58"/>
      <x:c r="R336" s="127" t="str">
        <x:f>IF(D336="","",IF(COUNTIFS('KONTAKTE'!$A$7:$A$306,A336,'KONTAKTE'!$B$7:$B$306,D336)&lt;&gt;1,"",IFERROR(INDEX('KONTAKTE'!$AD$7:$AD$306,SUMIFS('KONTAKTE'!$AF$7:$AF$306,'KONTAKTE'!$A$7:$A$306,A336,'KONTAKTE'!$B$7:$B$306,D336)),"")))</x:f>
      </x:c>
      <x:c r="S336" s="123" t="str">
        <x:f>IF(D336="","",IF(COUNTIFS('KONTAKTE'!$A$7:$A$306,A336,'KONTAKTE'!$B$7:$B$306,D336)&lt;&gt;1,"",IFERROR(INDEX('KONTAKTE'!$Z$7:$Z$306,SUMIFS('KONTAKTE'!$AF$7:$AF$306,'KONTAKTE'!$A$7:$A$306,A336,'KONTAKTE'!$B$7:$B$306,D336)),"")))</x:f>
      </x:c>
      <x:c r="T336" s="123" t="str">
        <x:f>IF(D336="","",IF(COUNTIFS('KONTAKTE'!$A$7:$A$306,A336,'KONTAKTE'!$B$7:$B$306,D336)&lt;&gt;1,"",IFERROR(INDEX('KONTAKTE'!$AA$7:$AA$306,SUMIFS('KONTAKTE'!$AF$7:$AF$306,'KONTAKTE'!$A$7:$A$306,A336,'KONTAKTE'!$B$7:$B$306,D336)),"")))</x:f>
      </x:c>
      <x:c r="U336" s="131" t="str">
        <x:f>IF(OR(D336="",F336="",Y336=""),"",IFERROR(INT(F336-Y336),""))</x:f>
      </x:c>
      <x:c r="V336" s="123" t="str">
        <x:f>IF(C336="","",IF(COUNTIFS('KONTAKTE'!$A$7:$A$306,A336,'KONTAKTE'!$B$7:$B$306,D336)=0,"Lead-ID fehlt",IF(COUNTIFS('KONTAKTE'!$A$7:$A$306,A336,'KONTAKTE'!$B$7:$B$306,D336)&gt;1,"Lead-ID doppelt",IF(AND(G336="customer_won",E336=""),"Deal-ID fehlt",IF(AND(B336="Ja",G336="qualified_lead",D336&lt;&gt;"",COUNTIFS($A$7:$A$406,A336,$B$7:$B$406,"Ja",$D$7:$D$406,D336,$G$7:$G$406,"qualified_lead")&gt;1),"Duplikat prüfen",IF(AND(B336="Ja",G336="customer_won",E336&lt;&gt;"",COUNTIFS($A$7:$A$406,A336,$B$7:$B$406,"Ja",$E$7:$E$406,E336,$G$7:$G$406,"customer_won")&gt;1),"Duplikat prüfen",IF(U336&lt;0,"Datum prüfen",IF(AND(OR(G336="customer_won",G336="revenue_recorded"),OR(J336="",K336="Nicht zutreffend")),"Wert prüfen",IF(AND(G336="customer_lost",COUNTIFS($A$7:$A$406,A336,$D$7:$D$406,D336,$G$7:$G$406,"qualified_lead",$F$7:$F$406,"&lt;="&amp;F336,$B$7:$B$406,"Ja")=0),"Qualifikation fehlt","Bereit")))))))))</x:f>
      </x:c>
      <x:c r="W336" s="123" t="n">
        <x:f>IF(AND(B336="Ja",G336="qualified_lead",D336&lt;&gt;""),IF(COUNTIFS($A$7:A336,A336,$B$7:B336,"Ja",$D$7:D336,D336,$G$7:G336,"qualified_lead")=1,1,0),0)</x:f>
        <x:v>0</x:v>
      </x:c>
      <x:c r="X336" s="123" t="n">
        <x:f>IF(AND(B336="Ja",G336="customer_won",E336&lt;&gt;""),IF(COUNTIFS($A$7:A336,A336,$B$7:B336,"Ja",$E$7:E336,E336,$G$7:G336,"customer_won")=1,1,0),0)</x:f>
        <x:v>0</x:v>
      </x:c>
      <x:c r="Y336" s="133" t="str">
        <x:f>IF(D336="","",IF(COUNTIFS('KONTAKTE'!$A$7:$A$306,A336,'KONTAKTE'!$B$7:$B$306,D336)&lt;&gt;1,"",IFERROR(INDEX('KONTAKTE'!$F$7:$F$306,SUMIFS('KONTAKTE'!$AF$7:$AF$306,'KONTAKTE'!$A$7:$A$306,A336,'KONTAKTE'!$B$7:$B$306,D336)),"")))</x:f>
      </x:c>
    </x:row>
    <x:row r="337" ht="22.5" customHeight="1">
      <x:c r="A337" s="61" t="str">
        <x:v>Eigene Daten</x:v>
      </x:c>
      <x:c r="B337" s="61" t="str">
        <x:v>Ja</x:v>
      </x:c>
      <x:c r="C337" s="58"/>
      <x:c r="D337" s="58"/>
      <x:c r="E337" s="58"/>
      <x:c r="F337" s="125"/>
      <x:c r="G337" s="58"/>
      <x:c r="H337" s="58"/>
      <x:c r="I337" s="58"/>
      <x:c r="J337" s="129"/>
      <x:c r="K337" s="58"/>
      <x:c r="L337" s="58"/>
      <x:c r="M337" s="58"/>
      <x:c r="N337" s="58"/>
      <x:c r="O337" s="58"/>
      <x:c r="P337" s="58"/>
      <x:c r="Q337" s="58"/>
      <x:c r="R337" s="127" t="str">
        <x:f>IF(D337="","",IF(COUNTIFS('KONTAKTE'!$A$7:$A$306,A337,'KONTAKTE'!$B$7:$B$306,D337)&lt;&gt;1,"",IFERROR(INDEX('KONTAKTE'!$AD$7:$AD$306,SUMIFS('KONTAKTE'!$AF$7:$AF$306,'KONTAKTE'!$A$7:$A$306,A337,'KONTAKTE'!$B$7:$B$306,D337)),"")))</x:f>
      </x:c>
      <x:c r="S337" s="123" t="str">
        <x:f>IF(D337="","",IF(COUNTIFS('KONTAKTE'!$A$7:$A$306,A337,'KONTAKTE'!$B$7:$B$306,D337)&lt;&gt;1,"",IFERROR(INDEX('KONTAKTE'!$Z$7:$Z$306,SUMIFS('KONTAKTE'!$AF$7:$AF$306,'KONTAKTE'!$A$7:$A$306,A337,'KONTAKTE'!$B$7:$B$306,D337)),"")))</x:f>
      </x:c>
      <x:c r="T337" s="123" t="str">
        <x:f>IF(D337="","",IF(COUNTIFS('KONTAKTE'!$A$7:$A$306,A337,'KONTAKTE'!$B$7:$B$306,D337)&lt;&gt;1,"",IFERROR(INDEX('KONTAKTE'!$AA$7:$AA$306,SUMIFS('KONTAKTE'!$AF$7:$AF$306,'KONTAKTE'!$A$7:$A$306,A337,'KONTAKTE'!$B$7:$B$306,D337)),"")))</x:f>
      </x:c>
      <x:c r="U337" s="131" t="str">
        <x:f>IF(OR(D337="",F337="",Y337=""),"",IFERROR(INT(F337-Y337),""))</x:f>
      </x:c>
      <x:c r="V337" s="123" t="str">
        <x:f>IF(C337="","",IF(COUNTIFS('KONTAKTE'!$A$7:$A$306,A337,'KONTAKTE'!$B$7:$B$306,D337)=0,"Lead-ID fehlt",IF(COUNTIFS('KONTAKTE'!$A$7:$A$306,A337,'KONTAKTE'!$B$7:$B$306,D337)&gt;1,"Lead-ID doppelt",IF(AND(G337="customer_won",E337=""),"Deal-ID fehlt",IF(AND(B337="Ja",G337="qualified_lead",D337&lt;&gt;"",COUNTIFS($A$7:$A$406,A337,$B$7:$B$406,"Ja",$D$7:$D$406,D337,$G$7:$G$406,"qualified_lead")&gt;1),"Duplikat prüfen",IF(AND(B337="Ja",G337="customer_won",E337&lt;&gt;"",COUNTIFS($A$7:$A$406,A337,$B$7:$B$406,"Ja",$E$7:$E$406,E337,$G$7:$G$406,"customer_won")&gt;1),"Duplikat prüfen",IF(U337&lt;0,"Datum prüfen",IF(AND(OR(G337="customer_won",G337="revenue_recorded"),OR(J337="",K337="Nicht zutreffend")),"Wert prüfen",IF(AND(G337="customer_lost",COUNTIFS($A$7:$A$406,A337,$D$7:$D$406,D337,$G$7:$G$406,"qualified_lead",$F$7:$F$406,"&lt;="&amp;F337,$B$7:$B$406,"Ja")=0),"Qualifikation fehlt","Bereit")))))))))</x:f>
      </x:c>
      <x:c r="W337" s="123" t="n">
        <x:f>IF(AND(B337="Ja",G337="qualified_lead",D337&lt;&gt;""),IF(COUNTIFS($A$7:A337,A337,$B$7:B337,"Ja",$D$7:D337,D337,$G$7:G337,"qualified_lead")=1,1,0),0)</x:f>
        <x:v>0</x:v>
      </x:c>
      <x:c r="X337" s="123" t="n">
        <x:f>IF(AND(B337="Ja",G337="customer_won",E337&lt;&gt;""),IF(COUNTIFS($A$7:A337,A337,$B$7:B337,"Ja",$E$7:E337,E337,$G$7:G337,"customer_won")=1,1,0),0)</x:f>
        <x:v>0</x:v>
      </x:c>
      <x:c r="Y337" s="133" t="str">
        <x:f>IF(D337="","",IF(COUNTIFS('KONTAKTE'!$A$7:$A$306,A337,'KONTAKTE'!$B$7:$B$306,D337)&lt;&gt;1,"",IFERROR(INDEX('KONTAKTE'!$F$7:$F$306,SUMIFS('KONTAKTE'!$AF$7:$AF$306,'KONTAKTE'!$A$7:$A$306,A337,'KONTAKTE'!$B$7:$B$306,D337)),"")))</x:f>
      </x:c>
    </x:row>
    <x:row r="338" ht="22.5" customHeight="1">
      <x:c r="A338" s="61" t="str">
        <x:v>Eigene Daten</x:v>
      </x:c>
      <x:c r="B338" s="61" t="str">
        <x:v>Ja</x:v>
      </x:c>
      <x:c r="C338" s="58"/>
      <x:c r="D338" s="58"/>
      <x:c r="E338" s="58"/>
      <x:c r="F338" s="125"/>
      <x:c r="G338" s="58"/>
      <x:c r="H338" s="58"/>
      <x:c r="I338" s="58"/>
      <x:c r="J338" s="129"/>
      <x:c r="K338" s="58"/>
      <x:c r="L338" s="58"/>
      <x:c r="M338" s="58"/>
      <x:c r="N338" s="58"/>
      <x:c r="O338" s="58"/>
      <x:c r="P338" s="58"/>
      <x:c r="Q338" s="58"/>
      <x:c r="R338" s="127" t="str">
        <x:f>IF(D338="","",IF(COUNTIFS('KONTAKTE'!$A$7:$A$306,A338,'KONTAKTE'!$B$7:$B$306,D338)&lt;&gt;1,"",IFERROR(INDEX('KONTAKTE'!$AD$7:$AD$306,SUMIFS('KONTAKTE'!$AF$7:$AF$306,'KONTAKTE'!$A$7:$A$306,A338,'KONTAKTE'!$B$7:$B$306,D338)),"")))</x:f>
      </x:c>
      <x:c r="S338" s="123" t="str">
        <x:f>IF(D338="","",IF(COUNTIFS('KONTAKTE'!$A$7:$A$306,A338,'KONTAKTE'!$B$7:$B$306,D338)&lt;&gt;1,"",IFERROR(INDEX('KONTAKTE'!$Z$7:$Z$306,SUMIFS('KONTAKTE'!$AF$7:$AF$306,'KONTAKTE'!$A$7:$A$306,A338,'KONTAKTE'!$B$7:$B$306,D338)),"")))</x:f>
      </x:c>
      <x:c r="T338" s="123" t="str">
        <x:f>IF(D338="","",IF(COUNTIFS('KONTAKTE'!$A$7:$A$306,A338,'KONTAKTE'!$B$7:$B$306,D338)&lt;&gt;1,"",IFERROR(INDEX('KONTAKTE'!$AA$7:$AA$306,SUMIFS('KONTAKTE'!$AF$7:$AF$306,'KONTAKTE'!$A$7:$A$306,A338,'KONTAKTE'!$B$7:$B$306,D338)),"")))</x:f>
      </x:c>
      <x:c r="U338" s="131" t="str">
        <x:f>IF(OR(D338="",F338="",Y338=""),"",IFERROR(INT(F338-Y338),""))</x:f>
      </x:c>
      <x:c r="V338" s="123" t="str">
        <x:f>IF(C338="","",IF(COUNTIFS('KONTAKTE'!$A$7:$A$306,A338,'KONTAKTE'!$B$7:$B$306,D338)=0,"Lead-ID fehlt",IF(COUNTIFS('KONTAKTE'!$A$7:$A$306,A338,'KONTAKTE'!$B$7:$B$306,D338)&gt;1,"Lead-ID doppelt",IF(AND(G338="customer_won",E338=""),"Deal-ID fehlt",IF(AND(B338="Ja",G338="qualified_lead",D338&lt;&gt;"",COUNTIFS($A$7:$A$406,A338,$B$7:$B$406,"Ja",$D$7:$D$406,D338,$G$7:$G$406,"qualified_lead")&gt;1),"Duplikat prüfen",IF(AND(B338="Ja",G338="customer_won",E338&lt;&gt;"",COUNTIFS($A$7:$A$406,A338,$B$7:$B$406,"Ja",$E$7:$E$406,E338,$G$7:$G$406,"customer_won")&gt;1),"Duplikat prüfen",IF(U338&lt;0,"Datum prüfen",IF(AND(OR(G338="customer_won",G338="revenue_recorded"),OR(J338="",K338="Nicht zutreffend")),"Wert prüfen",IF(AND(G338="customer_lost",COUNTIFS($A$7:$A$406,A338,$D$7:$D$406,D338,$G$7:$G$406,"qualified_lead",$F$7:$F$406,"&lt;="&amp;F338,$B$7:$B$406,"Ja")=0),"Qualifikation fehlt","Bereit")))))))))</x:f>
      </x:c>
      <x:c r="W338" s="123" t="n">
        <x:f>IF(AND(B338="Ja",G338="qualified_lead",D338&lt;&gt;""),IF(COUNTIFS($A$7:A338,A338,$B$7:B338,"Ja",$D$7:D338,D338,$G$7:G338,"qualified_lead")=1,1,0),0)</x:f>
        <x:v>0</x:v>
      </x:c>
      <x:c r="X338" s="123" t="n">
        <x:f>IF(AND(B338="Ja",G338="customer_won",E338&lt;&gt;""),IF(COUNTIFS($A$7:A338,A338,$B$7:B338,"Ja",$E$7:E338,E338,$G$7:G338,"customer_won")=1,1,0),0)</x:f>
        <x:v>0</x:v>
      </x:c>
      <x:c r="Y338" s="133" t="str">
        <x:f>IF(D338="","",IF(COUNTIFS('KONTAKTE'!$A$7:$A$306,A338,'KONTAKTE'!$B$7:$B$306,D338)&lt;&gt;1,"",IFERROR(INDEX('KONTAKTE'!$F$7:$F$306,SUMIFS('KONTAKTE'!$AF$7:$AF$306,'KONTAKTE'!$A$7:$A$306,A338,'KONTAKTE'!$B$7:$B$306,D338)),"")))</x:f>
      </x:c>
    </x:row>
    <x:row r="339" ht="22.5" customHeight="1">
      <x:c r="A339" s="61" t="str">
        <x:v>Eigene Daten</x:v>
      </x:c>
      <x:c r="B339" s="61" t="str">
        <x:v>Ja</x:v>
      </x:c>
      <x:c r="C339" s="58"/>
      <x:c r="D339" s="58"/>
      <x:c r="E339" s="58"/>
      <x:c r="F339" s="125"/>
      <x:c r="G339" s="58"/>
      <x:c r="H339" s="58"/>
      <x:c r="I339" s="58"/>
      <x:c r="J339" s="129"/>
      <x:c r="K339" s="58"/>
      <x:c r="L339" s="58"/>
      <x:c r="M339" s="58"/>
      <x:c r="N339" s="58"/>
      <x:c r="O339" s="58"/>
      <x:c r="P339" s="58"/>
      <x:c r="Q339" s="58"/>
      <x:c r="R339" s="127" t="str">
        <x:f>IF(D339="","",IF(COUNTIFS('KONTAKTE'!$A$7:$A$306,A339,'KONTAKTE'!$B$7:$B$306,D339)&lt;&gt;1,"",IFERROR(INDEX('KONTAKTE'!$AD$7:$AD$306,SUMIFS('KONTAKTE'!$AF$7:$AF$306,'KONTAKTE'!$A$7:$A$306,A339,'KONTAKTE'!$B$7:$B$306,D339)),"")))</x:f>
      </x:c>
      <x:c r="S339" s="123" t="str">
        <x:f>IF(D339="","",IF(COUNTIFS('KONTAKTE'!$A$7:$A$306,A339,'KONTAKTE'!$B$7:$B$306,D339)&lt;&gt;1,"",IFERROR(INDEX('KONTAKTE'!$Z$7:$Z$306,SUMIFS('KONTAKTE'!$AF$7:$AF$306,'KONTAKTE'!$A$7:$A$306,A339,'KONTAKTE'!$B$7:$B$306,D339)),"")))</x:f>
      </x:c>
      <x:c r="T339" s="123" t="str">
        <x:f>IF(D339="","",IF(COUNTIFS('KONTAKTE'!$A$7:$A$306,A339,'KONTAKTE'!$B$7:$B$306,D339)&lt;&gt;1,"",IFERROR(INDEX('KONTAKTE'!$AA$7:$AA$306,SUMIFS('KONTAKTE'!$AF$7:$AF$306,'KONTAKTE'!$A$7:$A$306,A339,'KONTAKTE'!$B$7:$B$306,D339)),"")))</x:f>
      </x:c>
      <x:c r="U339" s="131" t="str">
        <x:f>IF(OR(D339="",F339="",Y339=""),"",IFERROR(INT(F339-Y339),""))</x:f>
      </x:c>
      <x:c r="V339" s="123" t="str">
        <x:f>IF(C339="","",IF(COUNTIFS('KONTAKTE'!$A$7:$A$306,A339,'KONTAKTE'!$B$7:$B$306,D339)=0,"Lead-ID fehlt",IF(COUNTIFS('KONTAKTE'!$A$7:$A$306,A339,'KONTAKTE'!$B$7:$B$306,D339)&gt;1,"Lead-ID doppelt",IF(AND(G339="customer_won",E339=""),"Deal-ID fehlt",IF(AND(B339="Ja",G339="qualified_lead",D339&lt;&gt;"",COUNTIFS($A$7:$A$406,A339,$B$7:$B$406,"Ja",$D$7:$D$406,D339,$G$7:$G$406,"qualified_lead")&gt;1),"Duplikat prüfen",IF(AND(B339="Ja",G339="customer_won",E339&lt;&gt;"",COUNTIFS($A$7:$A$406,A339,$B$7:$B$406,"Ja",$E$7:$E$406,E339,$G$7:$G$406,"customer_won")&gt;1),"Duplikat prüfen",IF(U339&lt;0,"Datum prüfen",IF(AND(OR(G339="customer_won",G339="revenue_recorded"),OR(J339="",K339="Nicht zutreffend")),"Wert prüfen",IF(AND(G339="customer_lost",COUNTIFS($A$7:$A$406,A339,$D$7:$D$406,D339,$G$7:$G$406,"qualified_lead",$F$7:$F$406,"&lt;="&amp;F339,$B$7:$B$406,"Ja")=0),"Qualifikation fehlt","Bereit")))))))))</x:f>
      </x:c>
      <x:c r="W339" s="123" t="n">
        <x:f>IF(AND(B339="Ja",G339="qualified_lead",D339&lt;&gt;""),IF(COUNTIFS($A$7:A339,A339,$B$7:B339,"Ja",$D$7:D339,D339,$G$7:G339,"qualified_lead")=1,1,0),0)</x:f>
        <x:v>0</x:v>
      </x:c>
      <x:c r="X339" s="123" t="n">
        <x:f>IF(AND(B339="Ja",G339="customer_won",E339&lt;&gt;""),IF(COUNTIFS($A$7:A339,A339,$B$7:B339,"Ja",$E$7:E339,E339,$G$7:G339,"customer_won")=1,1,0),0)</x:f>
        <x:v>0</x:v>
      </x:c>
      <x:c r="Y339" s="133" t="str">
        <x:f>IF(D339="","",IF(COUNTIFS('KONTAKTE'!$A$7:$A$306,A339,'KONTAKTE'!$B$7:$B$306,D339)&lt;&gt;1,"",IFERROR(INDEX('KONTAKTE'!$F$7:$F$306,SUMIFS('KONTAKTE'!$AF$7:$AF$306,'KONTAKTE'!$A$7:$A$306,A339,'KONTAKTE'!$B$7:$B$306,D339)),"")))</x:f>
      </x:c>
    </x:row>
    <x:row r="340" ht="22.5" customHeight="1">
      <x:c r="A340" s="61" t="str">
        <x:v>Eigene Daten</x:v>
      </x:c>
      <x:c r="B340" s="61" t="str">
        <x:v>Ja</x:v>
      </x:c>
      <x:c r="C340" s="58"/>
      <x:c r="D340" s="58"/>
      <x:c r="E340" s="58"/>
      <x:c r="F340" s="125"/>
      <x:c r="G340" s="58"/>
      <x:c r="H340" s="58"/>
      <x:c r="I340" s="58"/>
      <x:c r="J340" s="129"/>
      <x:c r="K340" s="58"/>
      <x:c r="L340" s="58"/>
      <x:c r="M340" s="58"/>
      <x:c r="N340" s="58"/>
      <x:c r="O340" s="58"/>
      <x:c r="P340" s="58"/>
      <x:c r="Q340" s="58"/>
      <x:c r="R340" s="127" t="str">
        <x:f>IF(D340="","",IF(COUNTIFS('KONTAKTE'!$A$7:$A$306,A340,'KONTAKTE'!$B$7:$B$306,D340)&lt;&gt;1,"",IFERROR(INDEX('KONTAKTE'!$AD$7:$AD$306,SUMIFS('KONTAKTE'!$AF$7:$AF$306,'KONTAKTE'!$A$7:$A$306,A340,'KONTAKTE'!$B$7:$B$306,D340)),"")))</x:f>
      </x:c>
      <x:c r="S340" s="123" t="str">
        <x:f>IF(D340="","",IF(COUNTIFS('KONTAKTE'!$A$7:$A$306,A340,'KONTAKTE'!$B$7:$B$306,D340)&lt;&gt;1,"",IFERROR(INDEX('KONTAKTE'!$Z$7:$Z$306,SUMIFS('KONTAKTE'!$AF$7:$AF$306,'KONTAKTE'!$A$7:$A$306,A340,'KONTAKTE'!$B$7:$B$306,D340)),"")))</x:f>
      </x:c>
      <x:c r="T340" s="123" t="str">
        <x:f>IF(D340="","",IF(COUNTIFS('KONTAKTE'!$A$7:$A$306,A340,'KONTAKTE'!$B$7:$B$306,D340)&lt;&gt;1,"",IFERROR(INDEX('KONTAKTE'!$AA$7:$AA$306,SUMIFS('KONTAKTE'!$AF$7:$AF$306,'KONTAKTE'!$A$7:$A$306,A340,'KONTAKTE'!$B$7:$B$306,D340)),"")))</x:f>
      </x:c>
      <x:c r="U340" s="131" t="str">
        <x:f>IF(OR(D340="",F340="",Y340=""),"",IFERROR(INT(F340-Y340),""))</x:f>
      </x:c>
      <x:c r="V340" s="123" t="str">
        <x:f>IF(C340="","",IF(COUNTIFS('KONTAKTE'!$A$7:$A$306,A340,'KONTAKTE'!$B$7:$B$306,D340)=0,"Lead-ID fehlt",IF(COUNTIFS('KONTAKTE'!$A$7:$A$306,A340,'KONTAKTE'!$B$7:$B$306,D340)&gt;1,"Lead-ID doppelt",IF(AND(G340="customer_won",E340=""),"Deal-ID fehlt",IF(AND(B340="Ja",G340="qualified_lead",D340&lt;&gt;"",COUNTIFS($A$7:$A$406,A340,$B$7:$B$406,"Ja",$D$7:$D$406,D340,$G$7:$G$406,"qualified_lead")&gt;1),"Duplikat prüfen",IF(AND(B340="Ja",G340="customer_won",E340&lt;&gt;"",COUNTIFS($A$7:$A$406,A340,$B$7:$B$406,"Ja",$E$7:$E$406,E340,$G$7:$G$406,"customer_won")&gt;1),"Duplikat prüfen",IF(U340&lt;0,"Datum prüfen",IF(AND(OR(G340="customer_won",G340="revenue_recorded"),OR(J340="",K340="Nicht zutreffend")),"Wert prüfen",IF(AND(G340="customer_lost",COUNTIFS($A$7:$A$406,A340,$D$7:$D$406,D340,$G$7:$G$406,"qualified_lead",$F$7:$F$406,"&lt;="&amp;F340,$B$7:$B$406,"Ja")=0),"Qualifikation fehlt","Bereit")))))))))</x:f>
      </x:c>
      <x:c r="W340" s="123" t="n">
        <x:f>IF(AND(B340="Ja",G340="qualified_lead",D340&lt;&gt;""),IF(COUNTIFS($A$7:A340,A340,$B$7:B340,"Ja",$D$7:D340,D340,$G$7:G340,"qualified_lead")=1,1,0),0)</x:f>
        <x:v>0</x:v>
      </x:c>
      <x:c r="X340" s="123" t="n">
        <x:f>IF(AND(B340="Ja",G340="customer_won",E340&lt;&gt;""),IF(COUNTIFS($A$7:A340,A340,$B$7:B340,"Ja",$E$7:E340,E340,$G$7:G340,"customer_won")=1,1,0),0)</x:f>
        <x:v>0</x:v>
      </x:c>
      <x:c r="Y340" s="133" t="str">
        <x:f>IF(D340="","",IF(COUNTIFS('KONTAKTE'!$A$7:$A$306,A340,'KONTAKTE'!$B$7:$B$306,D340)&lt;&gt;1,"",IFERROR(INDEX('KONTAKTE'!$F$7:$F$306,SUMIFS('KONTAKTE'!$AF$7:$AF$306,'KONTAKTE'!$A$7:$A$306,A340,'KONTAKTE'!$B$7:$B$306,D340)),"")))</x:f>
      </x:c>
    </x:row>
    <x:row r="341" ht="22.5" customHeight="1">
      <x:c r="A341" s="61" t="str">
        <x:v>Eigene Daten</x:v>
      </x:c>
      <x:c r="B341" s="61" t="str">
        <x:v>Ja</x:v>
      </x:c>
      <x:c r="C341" s="58"/>
      <x:c r="D341" s="58"/>
      <x:c r="E341" s="58"/>
      <x:c r="F341" s="125"/>
      <x:c r="G341" s="58"/>
      <x:c r="H341" s="58"/>
      <x:c r="I341" s="58"/>
      <x:c r="J341" s="129"/>
      <x:c r="K341" s="58"/>
      <x:c r="L341" s="58"/>
      <x:c r="M341" s="58"/>
      <x:c r="N341" s="58"/>
      <x:c r="O341" s="58"/>
      <x:c r="P341" s="58"/>
      <x:c r="Q341" s="58"/>
      <x:c r="R341" s="127" t="str">
        <x:f>IF(D341="","",IF(COUNTIFS('KONTAKTE'!$A$7:$A$306,A341,'KONTAKTE'!$B$7:$B$306,D341)&lt;&gt;1,"",IFERROR(INDEX('KONTAKTE'!$AD$7:$AD$306,SUMIFS('KONTAKTE'!$AF$7:$AF$306,'KONTAKTE'!$A$7:$A$306,A341,'KONTAKTE'!$B$7:$B$306,D341)),"")))</x:f>
      </x:c>
      <x:c r="S341" s="123" t="str">
        <x:f>IF(D341="","",IF(COUNTIFS('KONTAKTE'!$A$7:$A$306,A341,'KONTAKTE'!$B$7:$B$306,D341)&lt;&gt;1,"",IFERROR(INDEX('KONTAKTE'!$Z$7:$Z$306,SUMIFS('KONTAKTE'!$AF$7:$AF$306,'KONTAKTE'!$A$7:$A$306,A341,'KONTAKTE'!$B$7:$B$306,D341)),"")))</x:f>
      </x:c>
      <x:c r="T341" s="123" t="str">
        <x:f>IF(D341="","",IF(COUNTIFS('KONTAKTE'!$A$7:$A$306,A341,'KONTAKTE'!$B$7:$B$306,D341)&lt;&gt;1,"",IFERROR(INDEX('KONTAKTE'!$AA$7:$AA$306,SUMIFS('KONTAKTE'!$AF$7:$AF$306,'KONTAKTE'!$A$7:$A$306,A341,'KONTAKTE'!$B$7:$B$306,D341)),"")))</x:f>
      </x:c>
      <x:c r="U341" s="131" t="str">
        <x:f>IF(OR(D341="",F341="",Y341=""),"",IFERROR(INT(F341-Y341),""))</x:f>
      </x:c>
      <x:c r="V341" s="123" t="str">
        <x:f>IF(C341="","",IF(COUNTIFS('KONTAKTE'!$A$7:$A$306,A341,'KONTAKTE'!$B$7:$B$306,D341)=0,"Lead-ID fehlt",IF(COUNTIFS('KONTAKTE'!$A$7:$A$306,A341,'KONTAKTE'!$B$7:$B$306,D341)&gt;1,"Lead-ID doppelt",IF(AND(G341="customer_won",E341=""),"Deal-ID fehlt",IF(AND(B341="Ja",G341="qualified_lead",D341&lt;&gt;"",COUNTIFS($A$7:$A$406,A341,$B$7:$B$406,"Ja",$D$7:$D$406,D341,$G$7:$G$406,"qualified_lead")&gt;1),"Duplikat prüfen",IF(AND(B341="Ja",G341="customer_won",E341&lt;&gt;"",COUNTIFS($A$7:$A$406,A341,$B$7:$B$406,"Ja",$E$7:$E$406,E341,$G$7:$G$406,"customer_won")&gt;1),"Duplikat prüfen",IF(U341&lt;0,"Datum prüfen",IF(AND(OR(G341="customer_won",G341="revenue_recorded"),OR(J341="",K341="Nicht zutreffend")),"Wert prüfen",IF(AND(G341="customer_lost",COUNTIFS($A$7:$A$406,A341,$D$7:$D$406,D341,$G$7:$G$406,"qualified_lead",$F$7:$F$406,"&lt;="&amp;F341,$B$7:$B$406,"Ja")=0),"Qualifikation fehlt","Bereit")))))))))</x:f>
      </x:c>
      <x:c r="W341" s="123" t="n">
        <x:f>IF(AND(B341="Ja",G341="qualified_lead",D341&lt;&gt;""),IF(COUNTIFS($A$7:A341,A341,$B$7:B341,"Ja",$D$7:D341,D341,$G$7:G341,"qualified_lead")=1,1,0),0)</x:f>
        <x:v>0</x:v>
      </x:c>
      <x:c r="X341" s="123" t="n">
        <x:f>IF(AND(B341="Ja",G341="customer_won",E341&lt;&gt;""),IF(COUNTIFS($A$7:A341,A341,$B$7:B341,"Ja",$E$7:E341,E341,$G$7:G341,"customer_won")=1,1,0),0)</x:f>
        <x:v>0</x:v>
      </x:c>
      <x:c r="Y341" s="133" t="str">
        <x:f>IF(D341="","",IF(COUNTIFS('KONTAKTE'!$A$7:$A$306,A341,'KONTAKTE'!$B$7:$B$306,D341)&lt;&gt;1,"",IFERROR(INDEX('KONTAKTE'!$F$7:$F$306,SUMIFS('KONTAKTE'!$AF$7:$AF$306,'KONTAKTE'!$A$7:$A$306,A341,'KONTAKTE'!$B$7:$B$306,D341)),"")))</x:f>
      </x:c>
    </x:row>
    <x:row r="342" ht="22.5" customHeight="1">
      <x:c r="A342" s="61" t="str">
        <x:v>Eigene Daten</x:v>
      </x:c>
      <x:c r="B342" s="61" t="str">
        <x:v>Ja</x:v>
      </x:c>
      <x:c r="C342" s="58"/>
      <x:c r="D342" s="58"/>
      <x:c r="E342" s="58"/>
      <x:c r="F342" s="125"/>
      <x:c r="G342" s="58"/>
      <x:c r="H342" s="58"/>
      <x:c r="I342" s="58"/>
      <x:c r="J342" s="129"/>
      <x:c r="K342" s="58"/>
      <x:c r="L342" s="58"/>
      <x:c r="M342" s="58"/>
      <x:c r="N342" s="58"/>
      <x:c r="O342" s="58"/>
      <x:c r="P342" s="58"/>
      <x:c r="Q342" s="58"/>
      <x:c r="R342" s="127" t="str">
        <x:f>IF(D342="","",IF(COUNTIFS('KONTAKTE'!$A$7:$A$306,A342,'KONTAKTE'!$B$7:$B$306,D342)&lt;&gt;1,"",IFERROR(INDEX('KONTAKTE'!$AD$7:$AD$306,SUMIFS('KONTAKTE'!$AF$7:$AF$306,'KONTAKTE'!$A$7:$A$306,A342,'KONTAKTE'!$B$7:$B$306,D342)),"")))</x:f>
      </x:c>
      <x:c r="S342" s="123" t="str">
        <x:f>IF(D342="","",IF(COUNTIFS('KONTAKTE'!$A$7:$A$306,A342,'KONTAKTE'!$B$7:$B$306,D342)&lt;&gt;1,"",IFERROR(INDEX('KONTAKTE'!$Z$7:$Z$306,SUMIFS('KONTAKTE'!$AF$7:$AF$306,'KONTAKTE'!$A$7:$A$306,A342,'KONTAKTE'!$B$7:$B$306,D342)),"")))</x:f>
      </x:c>
      <x:c r="T342" s="123" t="str">
        <x:f>IF(D342="","",IF(COUNTIFS('KONTAKTE'!$A$7:$A$306,A342,'KONTAKTE'!$B$7:$B$306,D342)&lt;&gt;1,"",IFERROR(INDEX('KONTAKTE'!$AA$7:$AA$306,SUMIFS('KONTAKTE'!$AF$7:$AF$306,'KONTAKTE'!$A$7:$A$306,A342,'KONTAKTE'!$B$7:$B$306,D342)),"")))</x:f>
      </x:c>
      <x:c r="U342" s="131" t="str">
        <x:f>IF(OR(D342="",F342="",Y342=""),"",IFERROR(INT(F342-Y342),""))</x:f>
      </x:c>
      <x:c r="V342" s="123" t="str">
        <x:f>IF(C342="","",IF(COUNTIFS('KONTAKTE'!$A$7:$A$306,A342,'KONTAKTE'!$B$7:$B$306,D342)=0,"Lead-ID fehlt",IF(COUNTIFS('KONTAKTE'!$A$7:$A$306,A342,'KONTAKTE'!$B$7:$B$306,D342)&gt;1,"Lead-ID doppelt",IF(AND(G342="customer_won",E342=""),"Deal-ID fehlt",IF(AND(B342="Ja",G342="qualified_lead",D342&lt;&gt;"",COUNTIFS($A$7:$A$406,A342,$B$7:$B$406,"Ja",$D$7:$D$406,D342,$G$7:$G$406,"qualified_lead")&gt;1),"Duplikat prüfen",IF(AND(B342="Ja",G342="customer_won",E342&lt;&gt;"",COUNTIFS($A$7:$A$406,A342,$B$7:$B$406,"Ja",$E$7:$E$406,E342,$G$7:$G$406,"customer_won")&gt;1),"Duplikat prüfen",IF(U342&lt;0,"Datum prüfen",IF(AND(OR(G342="customer_won",G342="revenue_recorded"),OR(J342="",K342="Nicht zutreffend")),"Wert prüfen",IF(AND(G342="customer_lost",COUNTIFS($A$7:$A$406,A342,$D$7:$D$406,D342,$G$7:$G$406,"qualified_lead",$F$7:$F$406,"&lt;="&amp;F342,$B$7:$B$406,"Ja")=0),"Qualifikation fehlt","Bereit")))))))))</x:f>
      </x:c>
      <x:c r="W342" s="123" t="n">
        <x:f>IF(AND(B342="Ja",G342="qualified_lead",D342&lt;&gt;""),IF(COUNTIFS($A$7:A342,A342,$B$7:B342,"Ja",$D$7:D342,D342,$G$7:G342,"qualified_lead")=1,1,0),0)</x:f>
        <x:v>0</x:v>
      </x:c>
      <x:c r="X342" s="123" t="n">
        <x:f>IF(AND(B342="Ja",G342="customer_won",E342&lt;&gt;""),IF(COUNTIFS($A$7:A342,A342,$B$7:B342,"Ja",$E$7:E342,E342,$G$7:G342,"customer_won")=1,1,0),0)</x:f>
        <x:v>0</x:v>
      </x:c>
      <x:c r="Y342" s="133" t="str">
        <x:f>IF(D342="","",IF(COUNTIFS('KONTAKTE'!$A$7:$A$306,A342,'KONTAKTE'!$B$7:$B$306,D342)&lt;&gt;1,"",IFERROR(INDEX('KONTAKTE'!$F$7:$F$306,SUMIFS('KONTAKTE'!$AF$7:$AF$306,'KONTAKTE'!$A$7:$A$306,A342,'KONTAKTE'!$B$7:$B$306,D342)),"")))</x:f>
      </x:c>
    </x:row>
    <x:row r="343" ht="22.5" customHeight="1">
      <x:c r="A343" s="61" t="str">
        <x:v>Eigene Daten</x:v>
      </x:c>
      <x:c r="B343" s="61" t="str">
        <x:v>Ja</x:v>
      </x:c>
      <x:c r="C343" s="58"/>
      <x:c r="D343" s="58"/>
      <x:c r="E343" s="58"/>
      <x:c r="F343" s="125"/>
      <x:c r="G343" s="58"/>
      <x:c r="H343" s="58"/>
      <x:c r="I343" s="58"/>
      <x:c r="J343" s="129"/>
      <x:c r="K343" s="58"/>
      <x:c r="L343" s="58"/>
      <x:c r="M343" s="58"/>
      <x:c r="N343" s="58"/>
      <x:c r="O343" s="58"/>
      <x:c r="P343" s="58"/>
      <x:c r="Q343" s="58"/>
      <x:c r="R343" s="127" t="str">
        <x:f>IF(D343="","",IF(COUNTIFS('KONTAKTE'!$A$7:$A$306,A343,'KONTAKTE'!$B$7:$B$306,D343)&lt;&gt;1,"",IFERROR(INDEX('KONTAKTE'!$AD$7:$AD$306,SUMIFS('KONTAKTE'!$AF$7:$AF$306,'KONTAKTE'!$A$7:$A$306,A343,'KONTAKTE'!$B$7:$B$306,D343)),"")))</x:f>
      </x:c>
      <x:c r="S343" s="123" t="str">
        <x:f>IF(D343="","",IF(COUNTIFS('KONTAKTE'!$A$7:$A$306,A343,'KONTAKTE'!$B$7:$B$306,D343)&lt;&gt;1,"",IFERROR(INDEX('KONTAKTE'!$Z$7:$Z$306,SUMIFS('KONTAKTE'!$AF$7:$AF$306,'KONTAKTE'!$A$7:$A$306,A343,'KONTAKTE'!$B$7:$B$306,D343)),"")))</x:f>
      </x:c>
      <x:c r="T343" s="123" t="str">
        <x:f>IF(D343="","",IF(COUNTIFS('KONTAKTE'!$A$7:$A$306,A343,'KONTAKTE'!$B$7:$B$306,D343)&lt;&gt;1,"",IFERROR(INDEX('KONTAKTE'!$AA$7:$AA$306,SUMIFS('KONTAKTE'!$AF$7:$AF$306,'KONTAKTE'!$A$7:$A$306,A343,'KONTAKTE'!$B$7:$B$306,D343)),"")))</x:f>
      </x:c>
      <x:c r="U343" s="131" t="str">
        <x:f>IF(OR(D343="",F343="",Y343=""),"",IFERROR(INT(F343-Y343),""))</x:f>
      </x:c>
      <x:c r="V343" s="123" t="str">
        <x:f>IF(C343="","",IF(COUNTIFS('KONTAKTE'!$A$7:$A$306,A343,'KONTAKTE'!$B$7:$B$306,D343)=0,"Lead-ID fehlt",IF(COUNTIFS('KONTAKTE'!$A$7:$A$306,A343,'KONTAKTE'!$B$7:$B$306,D343)&gt;1,"Lead-ID doppelt",IF(AND(G343="customer_won",E343=""),"Deal-ID fehlt",IF(AND(B343="Ja",G343="qualified_lead",D343&lt;&gt;"",COUNTIFS($A$7:$A$406,A343,$B$7:$B$406,"Ja",$D$7:$D$406,D343,$G$7:$G$406,"qualified_lead")&gt;1),"Duplikat prüfen",IF(AND(B343="Ja",G343="customer_won",E343&lt;&gt;"",COUNTIFS($A$7:$A$406,A343,$B$7:$B$406,"Ja",$E$7:$E$406,E343,$G$7:$G$406,"customer_won")&gt;1),"Duplikat prüfen",IF(U343&lt;0,"Datum prüfen",IF(AND(OR(G343="customer_won",G343="revenue_recorded"),OR(J343="",K343="Nicht zutreffend")),"Wert prüfen",IF(AND(G343="customer_lost",COUNTIFS($A$7:$A$406,A343,$D$7:$D$406,D343,$G$7:$G$406,"qualified_lead",$F$7:$F$406,"&lt;="&amp;F343,$B$7:$B$406,"Ja")=0),"Qualifikation fehlt","Bereit")))))))))</x:f>
      </x:c>
      <x:c r="W343" s="123" t="n">
        <x:f>IF(AND(B343="Ja",G343="qualified_lead",D343&lt;&gt;""),IF(COUNTIFS($A$7:A343,A343,$B$7:B343,"Ja",$D$7:D343,D343,$G$7:G343,"qualified_lead")=1,1,0),0)</x:f>
        <x:v>0</x:v>
      </x:c>
      <x:c r="X343" s="123" t="n">
        <x:f>IF(AND(B343="Ja",G343="customer_won",E343&lt;&gt;""),IF(COUNTIFS($A$7:A343,A343,$B$7:B343,"Ja",$E$7:E343,E343,$G$7:G343,"customer_won")=1,1,0),0)</x:f>
        <x:v>0</x:v>
      </x:c>
      <x:c r="Y343" s="133" t="str">
        <x:f>IF(D343="","",IF(COUNTIFS('KONTAKTE'!$A$7:$A$306,A343,'KONTAKTE'!$B$7:$B$306,D343)&lt;&gt;1,"",IFERROR(INDEX('KONTAKTE'!$F$7:$F$306,SUMIFS('KONTAKTE'!$AF$7:$AF$306,'KONTAKTE'!$A$7:$A$306,A343,'KONTAKTE'!$B$7:$B$306,D343)),"")))</x:f>
      </x:c>
    </x:row>
    <x:row r="344" ht="22.5" customHeight="1">
      <x:c r="A344" s="61" t="str">
        <x:v>Eigene Daten</x:v>
      </x:c>
      <x:c r="B344" s="61" t="str">
        <x:v>Ja</x:v>
      </x:c>
      <x:c r="C344" s="58"/>
      <x:c r="D344" s="58"/>
      <x:c r="E344" s="58"/>
      <x:c r="F344" s="125"/>
      <x:c r="G344" s="58"/>
      <x:c r="H344" s="58"/>
      <x:c r="I344" s="58"/>
      <x:c r="J344" s="129"/>
      <x:c r="K344" s="58"/>
      <x:c r="L344" s="58"/>
      <x:c r="M344" s="58"/>
      <x:c r="N344" s="58"/>
      <x:c r="O344" s="58"/>
      <x:c r="P344" s="58"/>
      <x:c r="Q344" s="58"/>
      <x:c r="R344" s="127" t="str">
        <x:f>IF(D344="","",IF(COUNTIFS('KONTAKTE'!$A$7:$A$306,A344,'KONTAKTE'!$B$7:$B$306,D344)&lt;&gt;1,"",IFERROR(INDEX('KONTAKTE'!$AD$7:$AD$306,SUMIFS('KONTAKTE'!$AF$7:$AF$306,'KONTAKTE'!$A$7:$A$306,A344,'KONTAKTE'!$B$7:$B$306,D344)),"")))</x:f>
      </x:c>
      <x:c r="S344" s="123" t="str">
        <x:f>IF(D344="","",IF(COUNTIFS('KONTAKTE'!$A$7:$A$306,A344,'KONTAKTE'!$B$7:$B$306,D344)&lt;&gt;1,"",IFERROR(INDEX('KONTAKTE'!$Z$7:$Z$306,SUMIFS('KONTAKTE'!$AF$7:$AF$306,'KONTAKTE'!$A$7:$A$306,A344,'KONTAKTE'!$B$7:$B$306,D344)),"")))</x:f>
      </x:c>
      <x:c r="T344" s="123" t="str">
        <x:f>IF(D344="","",IF(COUNTIFS('KONTAKTE'!$A$7:$A$306,A344,'KONTAKTE'!$B$7:$B$306,D344)&lt;&gt;1,"",IFERROR(INDEX('KONTAKTE'!$AA$7:$AA$306,SUMIFS('KONTAKTE'!$AF$7:$AF$306,'KONTAKTE'!$A$7:$A$306,A344,'KONTAKTE'!$B$7:$B$306,D344)),"")))</x:f>
      </x:c>
      <x:c r="U344" s="131" t="str">
        <x:f>IF(OR(D344="",F344="",Y344=""),"",IFERROR(INT(F344-Y344),""))</x:f>
      </x:c>
      <x:c r="V344" s="123" t="str">
        <x:f>IF(C344="","",IF(COUNTIFS('KONTAKTE'!$A$7:$A$306,A344,'KONTAKTE'!$B$7:$B$306,D344)=0,"Lead-ID fehlt",IF(COUNTIFS('KONTAKTE'!$A$7:$A$306,A344,'KONTAKTE'!$B$7:$B$306,D344)&gt;1,"Lead-ID doppelt",IF(AND(G344="customer_won",E344=""),"Deal-ID fehlt",IF(AND(B344="Ja",G344="qualified_lead",D344&lt;&gt;"",COUNTIFS($A$7:$A$406,A344,$B$7:$B$406,"Ja",$D$7:$D$406,D344,$G$7:$G$406,"qualified_lead")&gt;1),"Duplikat prüfen",IF(AND(B344="Ja",G344="customer_won",E344&lt;&gt;"",COUNTIFS($A$7:$A$406,A344,$B$7:$B$406,"Ja",$E$7:$E$406,E344,$G$7:$G$406,"customer_won")&gt;1),"Duplikat prüfen",IF(U344&lt;0,"Datum prüfen",IF(AND(OR(G344="customer_won",G344="revenue_recorded"),OR(J344="",K344="Nicht zutreffend")),"Wert prüfen",IF(AND(G344="customer_lost",COUNTIFS($A$7:$A$406,A344,$D$7:$D$406,D344,$G$7:$G$406,"qualified_lead",$F$7:$F$406,"&lt;="&amp;F344,$B$7:$B$406,"Ja")=0),"Qualifikation fehlt","Bereit")))))))))</x:f>
      </x:c>
      <x:c r="W344" s="123" t="n">
        <x:f>IF(AND(B344="Ja",G344="qualified_lead",D344&lt;&gt;""),IF(COUNTIFS($A$7:A344,A344,$B$7:B344,"Ja",$D$7:D344,D344,$G$7:G344,"qualified_lead")=1,1,0),0)</x:f>
        <x:v>0</x:v>
      </x:c>
      <x:c r="X344" s="123" t="n">
        <x:f>IF(AND(B344="Ja",G344="customer_won",E344&lt;&gt;""),IF(COUNTIFS($A$7:A344,A344,$B$7:B344,"Ja",$E$7:E344,E344,$G$7:G344,"customer_won")=1,1,0),0)</x:f>
        <x:v>0</x:v>
      </x:c>
      <x:c r="Y344" s="133" t="str">
        <x:f>IF(D344="","",IF(COUNTIFS('KONTAKTE'!$A$7:$A$306,A344,'KONTAKTE'!$B$7:$B$306,D344)&lt;&gt;1,"",IFERROR(INDEX('KONTAKTE'!$F$7:$F$306,SUMIFS('KONTAKTE'!$AF$7:$AF$306,'KONTAKTE'!$A$7:$A$306,A344,'KONTAKTE'!$B$7:$B$306,D344)),"")))</x:f>
      </x:c>
    </x:row>
    <x:row r="345" ht="22.5" customHeight="1">
      <x:c r="A345" s="61" t="str">
        <x:v>Eigene Daten</x:v>
      </x:c>
      <x:c r="B345" s="61" t="str">
        <x:v>Ja</x:v>
      </x:c>
      <x:c r="C345" s="58"/>
      <x:c r="D345" s="58"/>
      <x:c r="E345" s="58"/>
      <x:c r="F345" s="125"/>
      <x:c r="G345" s="58"/>
      <x:c r="H345" s="58"/>
      <x:c r="I345" s="58"/>
      <x:c r="J345" s="129"/>
      <x:c r="K345" s="58"/>
      <x:c r="L345" s="58"/>
      <x:c r="M345" s="58"/>
      <x:c r="N345" s="58"/>
      <x:c r="O345" s="58"/>
      <x:c r="P345" s="58"/>
      <x:c r="Q345" s="58"/>
      <x:c r="R345" s="127" t="str">
        <x:f>IF(D345="","",IF(COUNTIFS('KONTAKTE'!$A$7:$A$306,A345,'KONTAKTE'!$B$7:$B$306,D345)&lt;&gt;1,"",IFERROR(INDEX('KONTAKTE'!$AD$7:$AD$306,SUMIFS('KONTAKTE'!$AF$7:$AF$306,'KONTAKTE'!$A$7:$A$306,A345,'KONTAKTE'!$B$7:$B$306,D345)),"")))</x:f>
      </x:c>
      <x:c r="S345" s="123" t="str">
        <x:f>IF(D345="","",IF(COUNTIFS('KONTAKTE'!$A$7:$A$306,A345,'KONTAKTE'!$B$7:$B$306,D345)&lt;&gt;1,"",IFERROR(INDEX('KONTAKTE'!$Z$7:$Z$306,SUMIFS('KONTAKTE'!$AF$7:$AF$306,'KONTAKTE'!$A$7:$A$306,A345,'KONTAKTE'!$B$7:$B$306,D345)),"")))</x:f>
      </x:c>
      <x:c r="T345" s="123" t="str">
        <x:f>IF(D345="","",IF(COUNTIFS('KONTAKTE'!$A$7:$A$306,A345,'KONTAKTE'!$B$7:$B$306,D345)&lt;&gt;1,"",IFERROR(INDEX('KONTAKTE'!$AA$7:$AA$306,SUMIFS('KONTAKTE'!$AF$7:$AF$306,'KONTAKTE'!$A$7:$A$306,A345,'KONTAKTE'!$B$7:$B$306,D345)),"")))</x:f>
      </x:c>
      <x:c r="U345" s="131" t="str">
        <x:f>IF(OR(D345="",F345="",Y345=""),"",IFERROR(INT(F345-Y345),""))</x:f>
      </x:c>
      <x:c r="V345" s="123" t="str">
        <x:f>IF(C345="","",IF(COUNTIFS('KONTAKTE'!$A$7:$A$306,A345,'KONTAKTE'!$B$7:$B$306,D345)=0,"Lead-ID fehlt",IF(COUNTIFS('KONTAKTE'!$A$7:$A$306,A345,'KONTAKTE'!$B$7:$B$306,D345)&gt;1,"Lead-ID doppelt",IF(AND(G345="customer_won",E345=""),"Deal-ID fehlt",IF(AND(B345="Ja",G345="qualified_lead",D345&lt;&gt;"",COUNTIFS($A$7:$A$406,A345,$B$7:$B$406,"Ja",$D$7:$D$406,D345,$G$7:$G$406,"qualified_lead")&gt;1),"Duplikat prüfen",IF(AND(B345="Ja",G345="customer_won",E345&lt;&gt;"",COUNTIFS($A$7:$A$406,A345,$B$7:$B$406,"Ja",$E$7:$E$406,E345,$G$7:$G$406,"customer_won")&gt;1),"Duplikat prüfen",IF(U345&lt;0,"Datum prüfen",IF(AND(OR(G345="customer_won",G345="revenue_recorded"),OR(J345="",K345="Nicht zutreffend")),"Wert prüfen",IF(AND(G345="customer_lost",COUNTIFS($A$7:$A$406,A345,$D$7:$D$406,D345,$G$7:$G$406,"qualified_lead",$F$7:$F$406,"&lt;="&amp;F345,$B$7:$B$406,"Ja")=0),"Qualifikation fehlt","Bereit")))))))))</x:f>
      </x:c>
      <x:c r="W345" s="123" t="n">
        <x:f>IF(AND(B345="Ja",G345="qualified_lead",D345&lt;&gt;""),IF(COUNTIFS($A$7:A345,A345,$B$7:B345,"Ja",$D$7:D345,D345,$G$7:G345,"qualified_lead")=1,1,0),0)</x:f>
        <x:v>0</x:v>
      </x:c>
      <x:c r="X345" s="123" t="n">
        <x:f>IF(AND(B345="Ja",G345="customer_won",E345&lt;&gt;""),IF(COUNTIFS($A$7:A345,A345,$B$7:B345,"Ja",$E$7:E345,E345,$G$7:G345,"customer_won")=1,1,0),0)</x:f>
        <x:v>0</x:v>
      </x:c>
      <x:c r="Y345" s="133" t="str">
        <x:f>IF(D345="","",IF(COUNTIFS('KONTAKTE'!$A$7:$A$306,A345,'KONTAKTE'!$B$7:$B$306,D345)&lt;&gt;1,"",IFERROR(INDEX('KONTAKTE'!$F$7:$F$306,SUMIFS('KONTAKTE'!$AF$7:$AF$306,'KONTAKTE'!$A$7:$A$306,A345,'KONTAKTE'!$B$7:$B$306,D345)),"")))</x:f>
      </x:c>
    </x:row>
    <x:row r="346" ht="22.5" customHeight="1">
      <x:c r="A346" s="61" t="str">
        <x:v>Eigene Daten</x:v>
      </x:c>
      <x:c r="B346" s="61" t="str">
        <x:v>Ja</x:v>
      </x:c>
      <x:c r="C346" s="58"/>
      <x:c r="D346" s="58"/>
      <x:c r="E346" s="58"/>
      <x:c r="F346" s="125"/>
      <x:c r="G346" s="58"/>
      <x:c r="H346" s="58"/>
      <x:c r="I346" s="58"/>
      <x:c r="J346" s="129"/>
      <x:c r="K346" s="58"/>
      <x:c r="L346" s="58"/>
      <x:c r="M346" s="58"/>
      <x:c r="N346" s="58"/>
      <x:c r="O346" s="58"/>
      <x:c r="P346" s="58"/>
      <x:c r="Q346" s="58"/>
      <x:c r="R346" s="127" t="str">
        <x:f>IF(D346="","",IF(COUNTIFS('KONTAKTE'!$A$7:$A$306,A346,'KONTAKTE'!$B$7:$B$306,D346)&lt;&gt;1,"",IFERROR(INDEX('KONTAKTE'!$AD$7:$AD$306,SUMIFS('KONTAKTE'!$AF$7:$AF$306,'KONTAKTE'!$A$7:$A$306,A346,'KONTAKTE'!$B$7:$B$306,D346)),"")))</x:f>
      </x:c>
      <x:c r="S346" s="123" t="str">
        <x:f>IF(D346="","",IF(COUNTIFS('KONTAKTE'!$A$7:$A$306,A346,'KONTAKTE'!$B$7:$B$306,D346)&lt;&gt;1,"",IFERROR(INDEX('KONTAKTE'!$Z$7:$Z$306,SUMIFS('KONTAKTE'!$AF$7:$AF$306,'KONTAKTE'!$A$7:$A$306,A346,'KONTAKTE'!$B$7:$B$306,D346)),"")))</x:f>
      </x:c>
      <x:c r="T346" s="123" t="str">
        <x:f>IF(D346="","",IF(COUNTIFS('KONTAKTE'!$A$7:$A$306,A346,'KONTAKTE'!$B$7:$B$306,D346)&lt;&gt;1,"",IFERROR(INDEX('KONTAKTE'!$AA$7:$AA$306,SUMIFS('KONTAKTE'!$AF$7:$AF$306,'KONTAKTE'!$A$7:$A$306,A346,'KONTAKTE'!$B$7:$B$306,D346)),"")))</x:f>
      </x:c>
      <x:c r="U346" s="131" t="str">
        <x:f>IF(OR(D346="",F346="",Y346=""),"",IFERROR(INT(F346-Y346),""))</x:f>
      </x:c>
      <x:c r="V346" s="123" t="str">
        <x:f>IF(C346="","",IF(COUNTIFS('KONTAKTE'!$A$7:$A$306,A346,'KONTAKTE'!$B$7:$B$306,D346)=0,"Lead-ID fehlt",IF(COUNTIFS('KONTAKTE'!$A$7:$A$306,A346,'KONTAKTE'!$B$7:$B$306,D346)&gt;1,"Lead-ID doppelt",IF(AND(G346="customer_won",E346=""),"Deal-ID fehlt",IF(AND(B346="Ja",G346="qualified_lead",D346&lt;&gt;"",COUNTIFS($A$7:$A$406,A346,$B$7:$B$406,"Ja",$D$7:$D$406,D346,$G$7:$G$406,"qualified_lead")&gt;1),"Duplikat prüfen",IF(AND(B346="Ja",G346="customer_won",E346&lt;&gt;"",COUNTIFS($A$7:$A$406,A346,$B$7:$B$406,"Ja",$E$7:$E$406,E346,$G$7:$G$406,"customer_won")&gt;1),"Duplikat prüfen",IF(U346&lt;0,"Datum prüfen",IF(AND(OR(G346="customer_won",G346="revenue_recorded"),OR(J346="",K346="Nicht zutreffend")),"Wert prüfen",IF(AND(G346="customer_lost",COUNTIFS($A$7:$A$406,A346,$D$7:$D$406,D346,$G$7:$G$406,"qualified_lead",$F$7:$F$406,"&lt;="&amp;F346,$B$7:$B$406,"Ja")=0),"Qualifikation fehlt","Bereit")))))))))</x:f>
      </x:c>
      <x:c r="W346" s="123" t="n">
        <x:f>IF(AND(B346="Ja",G346="qualified_lead",D346&lt;&gt;""),IF(COUNTIFS($A$7:A346,A346,$B$7:B346,"Ja",$D$7:D346,D346,$G$7:G346,"qualified_lead")=1,1,0),0)</x:f>
        <x:v>0</x:v>
      </x:c>
      <x:c r="X346" s="123" t="n">
        <x:f>IF(AND(B346="Ja",G346="customer_won",E346&lt;&gt;""),IF(COUNTIFS($A$7:A346,A346,$B$7:B346,"Ja",$E$7:E346,E346,$G$7:G346,"customer_won")=1,1,0),0)</x:f>
        <x:v>0</x:v>
      </x:c>
      <x:c r="Y346" s="133" t="str">
        <x:f>IF(D346="","",IF(COUNTIFS('KONTAKTE'!$A$7:$A$306,A346,'KONTAKTE'!$B$7:$B$306,D346)&lt;&gt;1,"",IFERROR(INDEX('KONTAKTE'!$F$7:$F$306,SUMIFS('KONTAKTE'!$AF$7:$AF$306,'KONTAKTE'!$A$7:$A$306,A346,'KONTAKTE'!$B$7:$B$306,D346)),"")))</x:f>
      </x:c>
    </x:row>
    <x:row r="347" ht="22.5" customHeight="1">
      <x:c r="A347" s="61" t="str">
        <x:v>Eigene Daten</x:v>
      </x:c>
      <x:c r="B347" s="61" t="str">
        <x:v>Ja</x:v>
      </x:c>
      <x:c r="C347" s="58"/>
      <x:c r="D347" s="58"/>
      <x:c r="E347" s="58"/>
      <x:c r="F347" s="125"/>
      <x:c r="G347" s="58"/>
      <x:c r="H347" s="58"/>
      <x:c r="I347" s="58"/>
      <x:c r="J347" s="129"/>
      <x:c r="K347" s="58"/>
      <x:c r="L347" s="58"/>
      <x:c r="M347" s="58"/>
      <x:c r="N347" s="58"/>
      <x:c r="O347" s="58"/>
      <x:c r="P347" s="58"/>
      <x:c r="Q347" s="58"/>
      <x:c r="R347" s="127" t="str">
        <x:f>IF(D347="","",IF(COUNTIFS('KONTAKTE'!$A$7:$A$306,A347,'KONTAKTE'!$B$7:$B$306,D347)&lt;&gt;1,"",IFERROR(INDEX('KONTAKTE'!$AD$7:$AD$306,SUMIFS('KONTAKTE'!$AF$7:$AF$306,'KONTAKTE'!$A$7:$A$306,A347,'KONTAKTE'!$B$7:$B$306,D347)),"")))</x:f>
      </x:c>
      <x:c r="S347" s="123" t="str">
        <x:f>IF(D347="","",IF(COUNTIFS('KONTAKTE'!$A$7:$A$306,A347,'KONTAKTE'!$B$7:$B$306,D347)&lt;&gt;1,"",IFERROR(INDEX('KONTAKTE'!$Z$7:$Z$306,SUMIFS('KONTAKTE'!$AF$7:$AF$306,'KONTAKTE'!$A$7:$A$306,A347,'KONTAKTE'!$B$7:$B$306,D347)),"")))</x:f>
      </x:c>
      <x:c r="T347" s="123" t="str">
        <x:f>IF(D347="","",IF(COUNTIFS('KONTAKTE'!$A$7:$A$306,A347,'KONTAKTE'!$B$7:$B$306,D347)&lt;&gt;1,"",IFERROR(INDEX('KONTAKTE'!$AA$7:$AA$306,SUMIFS('KONTAKTE'!$AF$7:$AF$306,'KONTAKTE'!$A$7:$A$306,A347,'KONTAKTE'!$B$7:$B$306,D347)),"")))</x:f>
      </x:c>
      <x:c r="U347" s="131" t="str">
        <x:f>IF(OR(D347="",F347="",Y347=""),"",IFERROR(INT(F347-Y347),""))</x:f>
      </x:c>
      <x:c r="V347" s="123" t="str">
        <x:f>IF(C347="","",IF(COUNTIFS('KONTAKTE'!$A$7:$A$306,A347,'KONTAKTE'!$B$7:$B$306,D347)=0,"Lead-ID fehlt",IF(COUNTIFS('KONTAKTE'!$A$7:$A$306,A347,'KONTAKTE'!$B$7:$B$306,D347)&gt;1,"Lead-ID doppelt",IF(AND(G347="customer_won",E347=""),"Deal-ID fehlt",IF(AND(B347="Ja",G347="qualified_lead",D347&lt;&gt;"",COUNTIFS($A$7:$A$406,A347,$B$7:$B$406,"Ja",$D$7:$D$406,D347,$G$7:$G$406,"qualified_lead")&gt;1),"Duplikat prüfen",IF(AND(B347="Ja",G347="customer_won",E347&lt;&gt;"",COUNTIFS($A$7:$A$406,A347,$B$7:$B$406,"Ja",$E$7:$E$406,E347,$G$7:$G$406,"customer_won")&gt;1),"Duplikat prüfen",IF(U347&lt;0,"Datum prüfen",IF(AND(OR(G347="customer_won",G347="revenue_recorded"),OR(J347="",K347="Nicht zutreffend")),"Wert prüfen",IF(AND(G347="customer_lost",COUNTIFS($A$7:$A$406,A347,$D$7:$D$406,D347,$G$7:$G$406,"qualified_lead",$F$7:$F$406,"&lt;="&amp;F347,$B$7:$B$406,"Ja")=0),"Qualifikation fehlt","Bereit")))))))))</x:f>
      </x:c>
      <x:c r="W347" s="123" t="n">
        <x:f>IF(AND(B347="Ja",G347="qualified_lead",D347&lt;&gt;""),IF(COUNTIFS($A$7:A347,A347,$B$7:B347,"Ja",$D$7:D347,D347,$G$7:G347,"qualified_lead")=1,1,0),0)</x:f>
        <x:v>0</x:v>
      </x:c>
      <x:c r="X347" s="123" t="n">
        <x:f>IF(AND(B347="Ja",G347="customer_won",E347&lt;&gt;""),IF(COUNTIFS($A$7:A347,A347,$B$7:B347,"Ja",$E$7:E347,E347,$G$7:G347,"customer_won")=1,1,0),0)</x:f>
        <x:v>0</x:v>
      </x:c>
      <x:c r="Y347" s="133" t="str">
        <x:f>IF(D347="","",IF(COUNTIFS('KONTAKTE'!$A$7:$A$306,A347,'KONTAKTE'!$B$7:$B$306,D347)&lt;&gt;1,"",IFERROR(INDEX('KONTAKTE'!$F$7:$F$306,SUMIFS('KONTAKTE'!$AF$7:$AF$306,'KONTAKTE'!$A$7:$A$306,A347,'KONTAKTE'!$B$7:$B$306,D347)),"")))</x:f>
      </x:c>
    </x:row>
    <x:row r="348" ht="22.5" customHeight="1">
      <x:c r="A348" s="61" t="str">
        <x:v>Eigene Daten</x:v>
      </x:c>
      <x:c r="B348" s="61" t="str">
        <x:v>Ja</x:v>
      </x:c>
      <x:c r="C348" s="58"/>
      <x:c r="D348" s="58"/>
      <x:c r="E348" s="58"/>
      <x:c r="F348" s="125"/>
      <x:c r="G348" s="58"/>
      <x:c r="H348" s="58"/>
      <x:c r="I348" s="58"/>
      <x:c r="J348" s="129"/>
      <x:c r="K348" s="58"/>
      <x:c r="L348" s="58"/>
      <x:c r="M348" s="58"/>
      <x:c r="N348" s="58"/>
      <x:c r="O348" s="58"/>
      <x:c r="P348" s="58"/>
      <x:c r="Q348" s="58"/>
      <x:c r="R348" s="127" t="str">
        <x:f>IF(D348="","",IF(COUNTIFS('KONTAKTE'!$A$7:$A$306,A348,'KONTAKTE'!$B$7:$B$306,D348)&lt;&gt;1,"",IFERROR(INDEX('KONTAKTE'!$AD$7:$AD$306,SUMIFS('KONTAKTE'!$AF$7:$AF$306,'KONTAKTE'!$A$7:$A$306,A348,'KONTAKTE'!$B$7:$B$306,D348)),"")))</x:f>
      </x:c>
      <x:c r="S348" s="123" t="str">
        <x:f>IF(D348="","",IF(COUNTIFS('KONTAKTE'!$A$7:$A$306,A348,'KONTAKTE'!$B$7:$B$306,D348)&lt;&gt;1,"",IFERROR(INDEX('KONTAKTE'!$Z$7:$Z$306,SUMIFS('KONTAKTE'!$AF$7:$AF$306,'KONTAKTE'!$A$7:$A$306,A348,'KONTAKTE'!$B$7:$B$306,D348)),"")))</x:f>
      </x:c>
      <x:c r="T348" s="123" t="str">
        <x:f>IF(D348="","",IF(COUNTIFS('KONTAKTE'!$A$7:$A$306,A348,'KONTAKTE'!$B$7:$B$306,D348)&lt;&gt;1,"",IFERROR(INDEX('KONTAKTE'!$AA$7:$AA$306,SUMIFS('KONTAKTE'!$AF$7:$AF$306,'KONTAKTE'!$A$7:$A$306,A348,'KONTAKTE'!$B$7:$B$306,D348)),"")))</x:f>
      </x:c>
      <x:c r="U348" s="131" t="str">
        <x:f>IF(OR(D348="",F348="",Y348=""),"",IFERROR(INT(F348-Y348),""))</x:f>
      </x:c>
      <x:c r="V348" s="123" t="str">
        <x:f>IF(C348="","",IF(COUNTIFS('KONTAKTE'!$A$7:$A$306,A348,'KONTAKTE'!$B$7:$B$306,D348)=0,"Lead-ID fehlt",IF(COUNTIFS('KONTAKTE'!$A$7:$A$306,A348,'KONTAKTE'!$B$7:$B$306,D348)&gt;1,"Lead-ID doppelt",IF(AND(G348="customer_won",E348=""),"Deal-ID fehlt",IF(AND(B348="Ja",G348="qualified_lead",D348&lt;&gt;"",COUNTIFS($A$7:$A$406,A348,$B$7:$B$406,"Ja",$D$7:$D$406,D348,$G$7:$G$406,"qualified_lead")&gt;1),"Duplikat prüfen",IF(AND(B348="Ja",G348="customer_won",E348&lt;&gt;"",COUNTIFS($A$7:$A$406,A348,$B$7:$B$406,"Ja",$E$7:$E$406,E348,$G$7:$G$406,"customer_won")&gt;1),"Duplikat prüfen",IF(U348&lt;0,"Datum prüfen",IF(AND(OR(G348="customer_won",G348="revenue_recorded"),OR(J348="",K348="Nicht zutreffend")),"Wert prüfen",IF(AND(G348="customer_lost",COUNTIFS($A$7:$A$406,A348,$D$7:$D$406,D348,$G$7:$G$406,"qualified_lead",$F$7:$F$406,"&lt;="&amp;F348,$B$7:$B$406,"Ja")=0),"Qualifikation fehlt","Bereit")))))))))</x:f>
      </x:c>
      <x:c r="W348" s="123" t="n">
        <x:f>IF(AND(B348="Ja",G348="qualified_lead",D348&lt;&gt;""),IF(COUNTIFS($A$7:A348,A348,$B$7:B348,"Ja",$D$7:D348,D348,$G$7:G348,"qualified_lead")=1,1,0),0)</x:f>
        <x:v>0</x:v>
      </x:c>
      <x:c r="X348" s="123" t="n">
        <x:f>IF(AND(B348="Ja",G348="customer_won",E348&lt;&gt;""),IF(COUNTIFS($A$7:A348,A348,$B$7:B348,"Ja",$E$7:E348,E348,$G$7:G348,"customer_won")=1,1,0),0)</x:f>
        <x:v>0</x:v>
      </x:c>
      <x:c r="Y348" s="133" t="str">
        <x:f>IF(D348="","",IF(COUNTIFS('KONTAKTE'!$A$7:$A$306,A348,'KONTAKTE'!$B$7:$B$306,D348)&lt;&gt;1,"",IFERROR(INDEX('KONTAKTE'!$F$7:$F$306,SUMIFS('KONTAKTE'!$AF$7:$AF$306,'KONTAKTE'!$A$7:$A$306,A348,'KONTAKTE'!$B$7:$B$306,D348)),"")))</x:f>
      </x:c>
    </x:row>
    <x:row r="349" ht="22.5" customHeight="1">
      <x:c r="A349" s="61" t="str">
        <x:v>Eigene Daten</x:v>
      </x:c>
      <x:c r="B349" s="61" t="str">
        <x:v>Ja</x:v>
      </x:c>
      <x:c r="C349" s="58"/>
      <x:c r="D349" s="58"/>
      <x:c r="E349" s="58"/>
      <x:c r="F349" s="125"/>
      <x:c r="G349" s="58"/>
      <x:c r="H349" s="58"/>
      <x:c r="I349" s="58"/>
      <x:c r="J349" s="129"/>
      <x:c r="K349" s="58"/>
      <x:c r="L349" s="58"/>
      <x:c r="M349" s="58"/>
      <x:c r="N349" s="58"/>
      <x:c r="O349" s="58"/>
      <x:c r="P349" s="58"/>
      <x:c r="Q349" s="58"/>
      <x:c r="R349" s="127" t="str">
        <x:f>IF(D349="","",IF(COUNTIFS('KONTAKTE'!$A$7:$A$306,A349,'KONTAKTE'!$B$7:$B$306,D349)&lt;&gt;1,"",IFERROR(INDEX('KONTAKTE'!$AD$7:$AD$306,SUMIFS('KONTAKTE'!$AF$7:$AF$306,'KONTAKTE'!$A$7:$A$306,A349,'KONTAKTE'!$B$7:$B$306,D349)),"")))</x:f>
      </x:c>
      <x:c r="S349" s="123" t="str">
        <x:f>IF(D349="","",IF(COUNTIFS('KONTAKTE'!$A$7:$A$306,A349,'KONTAKTE'!$B$7:$B$306,D349)&lt;&gt;1,"",IFERROR(INDEX('KONTAKTE'!$Z$7:$Z$306,SUMIFS('KONTAKTE'!$AF$7:$AF$306,'KONTAKTE'!$A$7:$A$306,A349,'KONTAKTE'!$B$7:$B$306,D349)),"")))</x:f>
      </x:c>
      <x:c r="T349" s="123" t="str">
        <x:f>IF(D349="","",IF(COUNTIFS('KONTAKTE'!$A$7:$A$306,A349,'KONTAKTE'!$B$7:$B$306,D349)&lt;&gt;1,"",IFERROR(INDEX('KONTAKTE'!$AA$7:$AA$306,SUMIFS('KONTAKTE'!$AF$7:$AF$306,'KONTAKTE'!$A$7:$A$306,A349,'KONTAKTE'!$B$7:$B$306,D349)),"")))</x:f>
      </x:c>
      <x:c r="U349" s="131" t="str">
        <x:f>IF(OR(D349="",F349="",Y349=""),"",IFERROR(INT(F349-Y349),""))</x:f>
      </x:c>
      <x:c r="V349" s="123" t="str">
        <x:f>IF(C349="","",IF(COUNTIFS('KONTAKTE'!$A$7:$A$306,A349,'KONTAKTE'!$B$7:$B$306,D349)=0,"Lead-ID fehlt",IF(COUNTIFS('KONTAKTE'!$A$7:$A$306,A349,'KONTAKTE'!$B$7:$B$306,D349)&gt;1,"Lead-ID doppelt",IF(AND(G349="customer_won",E349=""),"Deal-ID fehlt",IF(AND(B349="Ja",G349="qualified_lead",D349&lt;&gt;"",COUNTIFS($A$7:$A$406,A349,$B$7:$B$406,"Ja",$D$7:$D$406,D349,$G$7:$G$406,"qualified_lead")&gt;1),"Duplikat prüfen",IF(AND(B349="Ja",G349="customer_won",E349&lt;&gt;"",COUNTIFS($A$7:$A$406,A349,$B$7:$B$406,"Ja",$E$7:$E$406,E349,$G$7:$G$406,"customer_won")&gt;1),"Duplikat prüfen",IF(U349&lt;0,"Datum prüfen",IF(AND(OR(G349="customer_won",G349="revenue_recorded"),OR(J349="",K349="Nicht zutreffend")),"Wert prüfen",IF(AND(G349="customer_lost",COUNTIFS($A$7:$A$406,A349,$D$7:$D$406,D349,$G$7:$G$406,"qualified_lead",$F$7:$F$406,"&lt;="&amp;F349,$B$7:$B$406,"Ja")=0),"Qualifikation fehlt","Bereit")))))))))</x:f>
      </x:c>
      <x:c r="W349" s="123" t="n">
        <x:f>IF(AND(B349="Ja",G349="qualified_lead",D349&lt;&gt;""),IF(COUNTIFS($A$7:A349,A349,$B$7:B349,"Ja",$D$7:D349,D349,$G$7:G349,"qualified_lead")=1,1,0),0)</x:f>
        <x:v>0</x:v>
      </x:c>
      <x:c r="X349" s="123" t="n">
        <x:f>IF(AND(B349="Ja",G349="customer_won",E349&lt;&gt;""),IF(COUNTIFS($A$7:A349,A349,$B$7:B349,"Ja",$E$7:E349,E349,$G$7:G349,"customer_won")=1,1,0),0)</x:f>
        <x:v>0</x:v>
      </x:c>
      <x:c r="Y349" s="133" t="str">
        <x:f>IF(D349="","",IF(COUNTIFS('KONTAKTE'!$A$7:$A$306,A349,'KONTAKTE'!$B$7:$B$306,D349)&lt;&gt;1,"",IFERROR(INDEX('KONTAKTE'!$F$7:$F$306,SUMIFS('KONTAKTE'!$AF$7:$AF$306,'KONTAKTE'!$A$7:$A$306,A349,'KONTAKTE'!$B$7:$B$306,D349)),"")))</x:f>
      </x:c>
    </x:row>
    <x:row r="350" ht="22.5" customHeight="1">
      <x:c r="A350" s="61" t="str">
        <x:v>Eigene Daten</x:v>
      </x:c>
      <x:c r="B350" s="61" t="str">
        <x:v>Ja</x:v>
      </x:c>
      <x:c r="C350" s="58"/>
      <x:c r="D350" s="58"/>
      <x:c r="E350" s="58"/>
      <x:c r="F350" s="125"/>
      <x:c r="G350" s="58"/>
      <x:c r="H350" s="58"/>
      <x:c r="I350" s="58"/>
      <x:c r="J350" s="129"/>
      <x:c r="K350" s="58"/>
      <x:c r="L350" s="58"/>
      <x:c r="M350" s="58"/>
      <x:c r="N350" s="58"/>
      <x:c r="O350" s="58"/>
      <x:c r="P350" s="58"/>
      <x:c r="Q350" s="58"/>
      <x:c r="R350" s="127" t="str">
        <x:f>IF(D350="","",IF(COUNTIFS('KONTAKTE'!$A$7:$A$306,A350,'KONTAKTE'!$B$7:$B$306,D350)&lt;&gt;1,"",IFERROR(INDEX('KONTAKTE'!$AD$7:$AD$306,SUMIFS('KONTAKTE'!$AF$7:$AF$306,'KONTAKTE'!$A$7:$A$306,A350,'KONTAKTE'!$B$7:$B$306,D350)),"")))</x:f>
      </x:c>
      <x:c r="S350" s="123" t="str">
        <x:f>IF(D350="","",IF(COUNTIFS('KONTAKTE'!$A$7:$A$306,A350,'KONTAKTE'!$B$7:$B$306,D350)&lt;&gt;1,"",IFERROR(INDEX('KONTAKTE'!$Z$7:$Z$306,SUMIFS('KONTAKTE'!$AF$7:$AF$306,'KONTAKTE'!$A$7:$A$306,A350,'KONTAKTE'!$B$7:$B$306,D350)),"")))</x:f>
      </x:c>
      <x:c r="T350" s="123" t="str">
        <x:f>IF(D350="","",IF(COUNTIFS('KONTAKTE'!$A$7:$A$306,A350,'KONTAKTE'!$B$7:$B$306,D350)&lt;&gt;1,"",IFERROR(INDEX('KONTAKTE'!$AA$7:$AA$306,SUMIFS('KONTAKTE'!$AF$7:$AF$306,'KONTAKTE'!$A$7:$A$306,A350,'KONTAKTE'!$B$7:$B$306,D350)),"")))</x:f>
      </x:c>
      <x:c r="U350" s="131" t="str">
        <x:f>IF(OR(D350="",F350="",Y350=""),"",IFERROR(INT(F350-Y350),""))</x:f>
      </x:c>
      <x:c r="V350" s="123" t="str">
        <x:f>IF(C350="","",IF(COUNTIFS('KONTAKTE'!$A$7:$A$306,A350,'KONTAKTE'!$B$7:$B$306,D350)=0,"Lead-ID fehlt",IF(COUNTIFS('KONTAKTE'!$A$7:$A$306,A350,'KONTAKTE'!$B$7:$B$306,D350)&gt;1,"Lead-ID doppelt",IF(AND(G350="customer_won",E350=""),"Deal-ID fehlt",IF(AND(B350="Ja",G350="qualified_lead",D350&lt;&gt;"",COUNTIFS($A$7:$A$406,A350,$B$7:$B$406,"Ja",$D$7:$D$406,D350,$G$7:$G$406,"qualified_lead")&gt;1),"Duplikat prüfen",IF(AND(B350="Ja",G350="customer_won",E350&lt;&gt;"",COUNTIFS($A$7:$A$406,A350,$B$7:$B$406,"Ja",$E$7:$E$406,E350,$G$7:$G$406,"customer_won")&gt;1),"Duplikat prüfen",IF(U350&lt;0,"Datum prüfen",IF(AND(OR(G350="customer_won",G350="revenue_recorded"),OR(J350="",K350="Nicht zutreffend")),"Wert prüfen",IF(AND(G350="customer_lost",COUNTIFS($A$7:$A$406,A350,$D$7:$D$406,D350,$G$7:$G$406,"qualified_lead",$F$7:$F$406,"&lt;="&amp;F350,$B$7:$B$406,"Ja")=0),"Qualifikation fehlt","Bereit")))))))))</x:f>
      </x:c>
      <x:c r="W350" s="123" t="n">
        <x:f>IF(AND(B350="Ja",G350="qualified_lead",D350&lt;&gt;""),IF(COUNTIFS($A$7:A350,A350,$B$7:B350,"Ja",$D$7:D350,D350,$G$7:G350,"qualified_lead")=1,1,0),0)</x:f>
        <x:v>0</x:v>
      </x:c>
      <x:c r="X350" s="123" t="n">
        <x:f>IF(AND(B350="Ja",G350="customer_won",E350&lt;&gt;""),IF(COUNTIFS($A$7:A350,A350,$B$7:B350,"Ja",$E$7:E350,E350,$G$7:G350,"customer_won")=1,1,0),0)</x:f>
        <x:v>0</x:v>
      </x:c>
      <x:c r="Y350" s="133" t="str">
        <x:f>IF(D350="","",IF(COUNTIFS('KONTAKTE'!$A$7:$A$306,A350,'KONTAKTE'!$B$7:$B$306,D350)&lt;&gt;1,"",IFERROR(INDEX('KONTAKTE'!$F$7:$F$306,SUMIFS('KONTAKTE'!$AF$7:$AF$306,'KONTAKTE'!$A$7:$A$306,A350,'KONTAKTE'!$B$7:$B$306,D350)),"")))</x:f>
      </x:c>
    </x:row>
    <x:row r="351" ht="22.5" customHeight="1">
      <x:c r="A351" s="61" t="str">
        <x:v>Eigene Daten</x:v>
      </x:c>
      <x:c r="B351" s="61" t="str">
        <x:v>Ja</x:v>
      </x:c>
      <x:c r="C351" s="58"/>
      <x:c r="D351" s="58"/>
      <x:c r="E351" s="58"/>
      <x:c r="F351" s="125"/>
      <x:c r="G351" s="58"/>
      <x:c r="H351" s="58"/>
      <x:c r="I351" s="58"/>
      <x:c r="J351" s="129"/>
      <x:c r="K351" s="58"/>
      <x:c r="L351" s="58"/>
      <x:c r="M351" s="58"/>
      <x:c r="N351" s="58"/>
      <x:c r="O351" s="58"/>
      <x:c r="P351" s="58"/>
      <x:c r="Q351" s="58"/>
      <x:c r="R351" s="127" t="str">
        <x:f>IF(D351="","",IF(COUNTIFS('KONTAKTE'!$A$7:$A$306,A351,'KONTAKTE'!$B$7:$B$306,D351)&lt;&gt;1,"",IFERROR(INDEX('KONTAKTE'!$AD$7:$AD$306,SUMIFS('KONTAKTE'!$AF$7:$AF$306,'KONTAKTE'!$A$7:$A$306,A351,'KONTAKTE'!$B$7:$B$306,D351)),"")))</x:f>
      </x:c>
      <x:c r="S351" s="123" t="str">
        <x:f>IF(D351="","",IF(COUNTIFS('KONTAKTE'!$A$7:$A$306,A351,'KONTAKTE'!$B$7:$B$306,D351)&lt;&gt;1,"",IFERROR(INDEX('KONTAKTE'!$Z$7:$Z$306,SUMIFS('KONTAKTE'!$AF$7:$AF$306,'KONTAKTE'!$A$7:$A$306,A351,'KONTAKTE'!$B$7:$B$306,D351)),"")))</x:f>
      </x:c>
      <x:c r="T351" s="123" t="str">
        <x:f>IF(D351="","",IF(COUNTIFS('KONTAKTE'!$A$7:$A$306,A351,'KONTAKTE'!$B$7:$B$306,D351)&lt;&gt;1,"",IFERROR(INDEX('KONTAKTE'!$AA$7:$AA$306,SUMIFS('KONTAKTE'!$AF$7:$AF$306,'KONTAKTE'!$A$7:$A$306,A351,'KONTAKTE'!$B$7:$B$306,D351)),"")))</x:f>
      </x:c>
      <x:c r="U351" s="131" t="str">
        <x:f>IF(OR(D351="",F351="",Y351=""),"",IFERROR(INT(F351-Y351),""))</x:f>
      </x:c>
      <x:c r="V351" s="123" t="str">
        <x:f>IF(C351="","",IF(COUNTIFS('KONTAKTE'!$A$7:$A$306,A351,'KONTAKTE'!$B$7:$B$306,D351)=0,"Lead-ID fehlt",IF(COUNTIFS('KONTAKTE'!$A$7:$A$306,A351,'KONTAKTE'!$B$7:$B$306,D351)&gt;1,"Lead-ID doppelt",IF(AND(G351="customer_won",E351=""),"Deal-ID fehlt",IF(AND(B351="Ja",G351="qualified_lead",D351&lt;&gt;"",COUNTIFS($A$7:$A$406,A351,$B$7:$B$406,"Ja",$D$7:$D$406,D351,$G$7:$G$406,"qualified_lead")&gt;1),"Duplikat prüfen",IF(AND(B351="Ja",G351="customer_won",E351&lt;&gt;"",COUNTIFS($A$7:$A$406,A351,$B$7:$B$406,"Ja",$E$7:$E$406,E351,$G$7:$G$406,"customer_won")&gt;1),"Duplikat prüfen",IF(U351&lt;0,"Datum prüfen",IF(AND(OR(G351="customer_won",G351="revenue_recorded"),OR(J351="",K351="Nicht zutreffend")),"Wert prüfen",IF(AND(G351="customer_lost",COUNTIFS($A$7:$A$406,A351,$D$7:$D$406,D351,$G$7:$G$406,"qualified_lead",$F$7:$F$406,"&lt;="&amp;F351,$B$7:$B$406,"Ja")=0),"Qualifikation fehlt","Bereit")))))))))</x:f>
      </x:c>
      <x:c r="W351" s="123" t="n">
        <x:f>IF(AND(B351="Ja",G351="qualified_lead",D351&lt;&gt;""),IF(COUNTIFS($A$7:A351,A351,$B$7:B351,"Ja",$D$7:D351,D351,$G$7:G351,"qualified_lead")=1,1,0),0)</x:f>
        <x:v>0</x:v>
      </x:c>
      <x:c r="X351" s="123" t="n">
        <x:f>IF(AND(B351="Ja",G351="customer_won",E351&lt;&gt;""),IF(COUNTIFS($A$7:A351,A351,$B$7:B351,"Ja",$E$7:E351,E351,$G$7:G351,"customer_won")=1,1,0),0)</x:f>
        <x:v>0</x:v>
      </x:c>
      <x:c r="Y351" s="133" t="str">
        <x:f>IF(D351="","",IF(COUNTIFS('KONTAKTE'!$A$7:$A$306,A351,'KONTAKTE'!$B$7:$B$306,D351)&lt;&gt;1,"",IFERROR(INDEX('KONTAKTE'!$F$7:$F$306,SUMIFS('KONTAKTE'!$AF$7:$AF$306,'KONTAKTE'!$A$7:$A$306,A351,'KONTAKTE'!$B$7:$B$306,D351)),"")))</x:f>
      </x:c>
    </x:row>
    <x:row r="352" ht="22.5" customHeight="1">
      <x:c r="A352" s="61" t="str">
        <x:v>Eigene Daten</x:v>
      </x:c>
      <x:c r="B352" s="61" t="str">
        <x:v>Ja</x:v>
      </x:c>
      <x:c r="C352" s="58"/>
      <x:c r="D352" s="58"/>
      <x:c r="E352" s="58"/>
      <x:c r="F352" s="125"/>
      <x:c r="G352" s="58"/>
      <x:c r="H352" s="58"/>
      <x:c r="I352" s="58"/>
      <x:c r="J352" s="129"/>
      <x:c r="K352" s="58"/>
      <x:c r="L352" s="58"/>
      <x:c r="M352" s="58"/>
      <x:c r="N352" s="58"/>
      <x:c r="O352" s="58"/>
      <x:c r="P352" s="58"/>
      <x:c r="Q352" s="58"/>
      <x:c r="R352" s="127" t="str">
        <x:f>IF(D352="","",IF(COUNTIFS('KONTAKTE'!$A$7:$A$306,A352,'KONTAKTE'!$B$7:$B$306,D352)&lt;&gt;1,"",IFERROR(INDEX('KONTAKTE'!$AD$7:$AD$306,SUMIFS('KONTAKTE'!$AF$7:$AF$306,'KONTAKTE'!$A$7:$A$306,A352,'KONTAKTE'!$B$7:$B$306,D352)),"")))</x:f>
      </x:c>
      <x:c r="S352" s="123" t="str">
        <x:f>IF(D352="","",IF(COUNTIFS('KONTAKTE'!$A$7:$A$306,A352,'KONTAKTE'!$B$7:$B$306,D352)&lt;&gt;1,"",IFERROR(INDEX('KONTAKTE'!$Z$7:$Z$306,SUMIFS('KONTAKTE'!$AF$7:$AF$306,'KONTAKTE'!$A$7:$A$306,A352,'KONTAKTE'!$B$7:$B$306,D352)),"")))</x:f>
      </x:c>
      <x:c r="T352" s="123" t="str">
        <x:f>IF(D352="","",IF(COUNTIFS('KONTAKTE'!$A$7:$A$306,A352,'KONTAKTE'!$B$7:$B$306,D352)&lt;&gt;1,"",IFERROR(INDEX('KONTAKTE'!$AA$7:$AA$306,SUMIFS('KONTAKTE'!$AF$7:$AF$306,'KONTAKTE'!$A$7:$A$306,A352,'KONTAKTE'!$B$7:$B$306,D352)),"")))</x:f>
      </x:c>
      <x:c r="U352" s="131" t="str">
        <x:f>IF(OR(D352="",F352="",Y352=""),"",IFERROR(INT(F352-Y352),""))</x:f>
      </x:c>
      <x:c r="V352" s="123" t="str">
        <x:f>IF(C352="","",IF(COUNTIFS('KONTAKTE'!$A$7:$A$306,A352,'KONTAKTE'!$B$7:$B$306,D352)=0,"Lead-ID fehlt",IF(COUNTIFS('KONTAKTE'!$A$7:$A$306,A352,'KONTAKTE'!$B$7:$B$306,D352)&gt;1,"Lead-ID doppelt",IF(AND(G352="customer_won",E352=""),"Deal-ID fehlt",IF(AND(B352="Ja",G352="qualified_lead",D352&lt;&gt;"",COUNTIFS($A$7:$A$406,A352,$B$7:$B$406,"Ja",$D$7:$D$406,D352,$G$7:$G$406,"qualified_lead")&gt;1),"Duplikat prüfen",IF(AND(B352="Ja",G352="customer_won",E352&lt;&gt;"",COUNTIFS($A$7:$A$406,A352,$B$7:$B$406,"Ja",$E$7:$E$406,E352,$G$7:$G$406,"customer_won")&gt;1),"Duplikat prüfen",IF(U352&lt;0,"Datum prüfen",IF(AND(OR(G352="customer_won",G352="revenue_recorded"),OR(J352="",K352="Nicht zutreffend")),"Wert prüfen",IF(AND(G352="customer_lost",COUNTIFS($A$7:$A$406,A352,$D$7:$D$406,D352,$G$7:$G$406,"qualified_lead",$F$7:$F$406,"&lt;="&amp;F352,$B$7:$B$406,"Ja")=0),"Qualifikation fehlt","Bereit")))))))))</x:f>
      </x:c>
      <x:c r="W352" s="123" t="n">
        <x:f>IF(AND(B352="Ja",G352="qualified_lead",D352&lt;&gt;""),IF(COUNTIFS($A$7:A352,A352,$B$7:B352,"Ja",$D$7:D352,D352,$G$7:G352,"qualified_lead")=1,1,0),0)</x:f>
        <x:v>0</x:v>
      </x:c>
      <x:c r="X352" s="123" t="n">
        <x:f>IF(AND(B352="Ja",G352="customer_won",E352&lt;&gt;""),IF(COUNTIFS($A$7:A352,A352,$B$7:B352,"Ja",$E$7:E352,E352,$G$7:G352,"customer_won")=1,1,0),0)</x:f>
        <x:v>0</x:v>
      </x:c>
      <x:c r="Y352" s="133" t="str">
        <x:f>IF(D352="","",IF(COUNTIFS('KONTAKTE'!$A$7:$A$306,A352,'KONTAKTE'!$B$7:$B$306,D352)&lt;&gt;1,"",IFERROR(INDEX('KONTAKTE'!$F$7:$F$306,SUMIFS('KONTAKTE'!$AF$7:$AF$306,'KONTAKTE'!$A$7:$A$306,A352,'KONTAKTE'!$B$7:$B$306,D352)),"")))</x:f>
      </x:c>
    </x:row>
    <x:row r="353" ht="22.5" customHeight="1">
      <x:c r="A353" s="61" t="str">
        <x:v>Eigene Daten</x:v>
      </x:c>
      <x:c r="B353" s="61" t="str">
        <x:v>Ja</x:v>
      </x:c>
      <x:c r="C353" s="58"/>
      <x:c r="D353" s="58"/>
      <x:c r="E353" s="58"/>
      <x:c r="F353" s="125"/>
      <x:c r="G353" s="58"/>
      <x:c r="H353" s="58"/>
      <x:c r="I353" s="58"/>
      <x:c r="J353" s="129"/>
      <x:c r="K353" s="58"/>
      <x:c r="L353" s="58"/>
      <x:c r="M353" s="58"/>
      <x:c r="N353" s="58"/>
      <x:c r="O353" s="58"/>
      <x:c r="P353" s="58"/>
      <x:c r="Q353" s="58"/>
      <x:c r="R353" s="127" t="str">
        <x:f>IF(D353="","",IF(COUNTIFS('KONTAKTE'!$A$7:$A$306,A353,'KONTAKTE'!$B$7:$B$306,D353)&lt;&gt;1,"",IFERROR(INDEX('KONTAKTE'!$AD$7:$AD$306,SUMIFS('KONTAKTE'!$AF$7:$AF$306,'KONTAKTE'!$A$7:$A$306,A353,'KONTAKTE'!$B$7:$B$306,D353)),"")))</x:f>
      </x:c>
      <x:c r="S353" s="123" t="str">
        <x:f>IF(D353="","",IF(COUNTIFS('KONTAKTE'!$A$7:$A$306,A353,'KONTAKTE'!$B$7:$B$306,D353)&lt;&gt;1,"",IFERROR(INDEX('KONTAKTE'!$Z$7:$Z$306,SUMIFS('KONTAKTE'!$AF$7:$AF$306,'KONTAKTE'!$A$7:$A$306,A353,'KONTAKTE'!$B$7:$B$306,D353)),"")))</x:f>
      </x:c>
      <x:c r="T353" s="123" t="str">
        <x:f>IF(D353="","",IF(COUNTIFS('KONTAKTE'!$A$7:$A$306,A353,'KONTAKTE'!$B$7:$B$306,D353)&lt;&gt;1,"",IFERROR(INDEX('KONTAKTE'!$AA$7:$AA$306,SUMIFS('KONTAKTE'!$AF$7:$AF$306,'KONTAKTE'!$A$7:$A$306,A353,'KONTAKTE'!$B$7:$B$306,D353)),"")))</x:f>
      </x:c>
      <x:c r="U353" s="131" t="str">
        <x:f>IF(OR(D353="",F353="",Y353=""),"",IFERROR(INT(F353-Y353),""))</x:f>
      </x:c>
      <x:c r="V353" s="123" t="str">
        <x:f>IF(C353="","",IF(COUNTIFS('KONTAKTE'!$A$7:$A$306,A353,'KONTAKTE'!$B$7:$B$306,D353)=0,"Lead-ID fehlt",IF(COUNTIFS('KONTAKTE'!$A$7:$A$306,A353,'KONTAKTE'!$B$7:$B$306,D353)&gt;1,"Lead-ID doppelt",IF(AND(G353="customer_won",E353=""),"Deal-ID fehlt",IF(AND(B353="Ja",G353="qualified_lead",D353&lt;&gt;"",COUNTIFS($A$7:$A$406,A353,$B$7:$B$406,"Ja",$D$7:$D$406,D353,$G$7:$G$406,"qualified_lead")&gt;1),"Duplikat prüfen",IF(AND(B353="Ja",G353="customer_won",E353&lt;&gt;"",COUNTIFS($A$7:$A$406,A353,$B$7:$B$406,"Ja",$E$7:$E$406,E353,$G$7:$G$406,"customer_won")&gt;1),"Duplikat prüfen",IF(U353&lt;0,"Datum prüfen",IF(AND(OR(G353="customer_won",G353="revenue_recorded"),OR(J353="",K353="Nicht zutreffend")),"Wert prüfen",IF(AND(G353="customer_lost",COUNTIFS($A$7:$A$406,A353,$D$7:$D$406,D353,$G$7:$G$406,"qualified_lead",$F$7:$F$406,"&lt;="&amp;F353,$B$7:$B$406,"Ja")=0),"Qualifikation fehlt","Bereit")))))))))</x:f>
      </x:c>
      <x:c r="W353" s="123" t="n">
        <x:f>IF(AND(B353="Ja",G353="qualified_lead",D353&lt;&gt;""),IF(COUNTIFS($A$7:A353,A353,$B$7:B353,"Ja",$D$7:D353,D353,$G$7:G353,"qualified_lead")=1,1,0),0)</x:f>
        <x:v>0</x:v>
      </x:c>
      <x:c r="X353" s="123" t="n">
        <x:f>IF(AND(B353="Ja",G353="customer_won",E353&lt;&gt;""),IF(COUNTIFS($A$7:A353,A353,$B$7:B353,"Ja",$E$7:E353,E353,$G$7:G353,"customer_won")=1,1,0),0)</x:f>
        <x:v>0</x:v>
      </x:c>
      <x:c r="Y353" s="133" t="str">
        <x:f>IF(D353="","",IF(COUNTIFS('KONTAKTE'!$A$7:$A$306,A353,'KONTAKTE'!$B$7:$B$306,D353)&lt;&gt;1,"",IFERROR(INDEX('KONTAKTE'!$F$7:$F$306,SUMIFS('KONTAKTE'!$AF$7:$AF$306,'KONTAKTE'!$A$7:$A$306,A353,'KONTAKTE'!$B$7:$B$306,D353)),"")))</x:f>
      </x:c>
    </x:row>
    <x:row r="354" ht="22.5" customHeight="1">
      <x:c r="A354" s="61" t="str">
        <x:v>Eigene Daten</x:v>
      </x:c>
      <x:c r="B354" s="61" t="str">
        <x:v>Ja</x:v>
      </x:c>
      <x:c r="C354" s="58"/>
      <x:c r="D354" s="58"/>
      <x:c r="E354" s="58"/>
      <x:c r="F354" s="125"/>
      <x:c r="G354" s="58"/>
      <x:c r="H354" s="58"/>
      <x:c r="I354" s="58"/>
      <x:c r="J354" s="129"/>
      <x:c r="K354" s="58"/>
      <x:c r="L354" s="58"/>
      <x:c r="M354" s="58"/>
      <x:c r="N354" s="58"/>
      <x:c r="O354" s="58"/>
      <x:c r="P354" s="58"/>
      <x:c r="Q354" s="58"/>
      <x:c r="R354" s="127" t="str">
        <x:f>IF(D354="","",IF(COUNTIFS('KONTAKTE'!$A$7:$A$306,A354,'KONTAKTE'!$B$7:$B$306,D354)&lt;&gt;1,"",IFERROR(INDEX('KONTAKTE'!$AD$7:$AD$306,SUMIFS('KONTAKTE'!$AF$7:$AF$306,'KONTAKTE'!$A$7:$A$306,A354,'KONTAKTE'!$B$7:$B$306,D354)),"")))</x:f>
      </x:c>
      <x:c r="S354" s="123" t="str">
        <x:f>IF(D354="","",IF(COUNTIFS('KONTAKTE'!$A$7:$A$306,A354,'KONTAKTE'!$B$7:$B$306,D354)&lt;&gt;1,"",IFERROR(INDEX('KONTAKTE'!$Z$7:$Z$306,SUMIFS('KONTAKTE'!$AF$7:$AF$306,'KONTAKTE'!$A$7:$A$306,A354,'KONTAKTE'!$B$7:$B$306,D354)),"")))</x:f>
      </x:c>
      <x:c r="T354" s="123" t="str">
        <x:f>IF(D354="","",IF(COUNTIFS('KONTAKTE'!$A$7:$A$306,A354,'KONTAKTE'!$B$7:$B$306,D354)&lt;&gt;1,"",IFERROR(INDEX('KONTAKTE'!$AA$7:$AA$306,SUMIFS('KONTAKTE'!$AF$7:$AF$306,'KONTAKTE'!$A$7:$A$306,A354,'KONTAKTE'!$B$7:$B$306,D354)),"")))</x:f>
      </x:c>
      <x:c r="U354" s="131" t="str">
        <x:f>IF(OR(D354="",F354="",Y354=""),"",IFERROR(INT(F354-Y354),""))</x:f>
      </x:c>
      <x:c r="V354" s="123" t="str">
        <x:f>IF(C354="","",IF(COUNTIFS('KONTAKTE'!$A$7:$A$306,A354,'KONTAKTE'!$B$7:$B$306,D354)=0,"Lead-ID fehlt",IF(COUNTIFS('KONTAKTE'!$A$7:$A$306,A354,'KONTAKTE'!$B$7:$B$306,D354)&gt;1,"Lead-ID doppelt",IF(AND(G354="customer_won",E354=""),"Deal-ID fehlt",IF(AND(B354="Ja",G354="qualified_lead",D354&lt;&gt;"",COUNTIFS($A$7:$A$406,A354,$B$7:$B$406,"Ja",$D$7:$D$406,D354,$G$7:$G$406,"qualified_lead")&gt;1),"Duplikat prüfen",IF(AND(B354="Ja",G354="customer_won",E354&lt;&gt;"",COUNTIFS($A$7:$A$406,A354,$B$7:$B$406,"Ja",$E$7:$E$406,E354,$G$7:$G$406,"customer_won")&gt;1),"Duplikat prüfen",IF(U354&lt;0,"Datum prüfen",IF(AND(OR(G354="customer_won",G354="revenue_recorded"),OR(J354="",K354="Nicht zutreffend")),"Wert prüfen",IF(AND(G354="customer_lost",COUNTIFS($A$7:$A$406,A354,$D$7:$D$406,D354,$G$7:$G$406,"qualified_lead",$F$7:$F$406,"&lt;="&amp;F354,$B$7:$B$406,"Ja")=0),"Qualifikation fehlt","Bereit")))))))))</x:f>
      </x:c>
      <x:c r="W354" s="123" t="n">
        <x:f>IF(AND(B354="Ja",G354="qualified_lead",D354&lt;&gt;""),IF(COUNTIFS($A$7:A354,A354,$B$7:B354,"Ja",$D$7:D354,D354,$G$7:G354,"qualified_lead")=1,1,0),0)</x:f>
        <x:v>0</x:v>
      </x:c>
      <x:c r="X354" s="123" t="n">
        <x:f>IF(AND(B354="Ja",G354="customer_won",E354&lt;&gt;""),IF(COUNTIFS($A$7:A354,A354,$B$7:B354,"Ja",$E$7:E354,E354,$G$7:G354,"customer_won")=1,1,0),0)</x:f>
        <x:v>0</x:v>
      </x:c>
      <x:c r="Y354" s="133" t="str">
        <x:f>IF(D354="","",IF(COUNTIFS('KONTAKTE'!$A$7:$A$306,A354,'KONTAKTE'!$B$7:$B$306,D354)&lt;&gt;1,"",IFERROR(INDEX('KONTAKTE'!$F$7:$F$306,SUMIFS('KONTAKTE'!$AF$7:$AF$306,'KONTAKTE'!$A$7:$A$306,A354,'KONTAKTE'!$B$7:$B$306,D354)),"")))</x:f>
      </x:c>
    </x:row>
    <x:row r="355" ht="22.5" customHeight="1">
      <x:c r="A355" s="61" t="str">
        <x:v>Eigene Daten</x:v>
      </x:c>
      <x:c r="B355" s="61" t="str">
        <x:v>Ja</x:v>
      </x:c>
      <x:c r="C355" s="58"/>
      <x:c r="D355" s="58"/>
      <x:c r="E355" s="58"/>
      <x:c r="F355" s="125"/>
      <x:c r="G355" s="58"/>
      <x:c r="H355" s="58"/>
      <x:c r="I355" s="58"/>
      <x:c r="J355" s="129"/>
      <x:c r="K355" s="58"/>
      <x:c r="L355" s="58"/>
      <x:c r="M355" s="58"/>
      <x:c r="N355" s="58"/>
      <x:c r="O355" s="58"/>
      <x:c r="P355" s="58"/>
      <x:c r="Q355" s="58"/>
      <x:c r="R355" s="127" t="str">
        <x:f>IF(D355="","",IF(COUNTIFS('KONTAKTE'!$A$7:$A$306,A355,'KONTAKTE'!$B$7:$B$306,D355)&lt;&gt;1,"",IFERROR(INDEX('KONTAKTE'!$AD$7:$AD$306,SUMIFS('KONTAKTE'!$AF$7:$AF$306,'KONTAKTE'!$A$7:$A$306,A355,'KONTAKTE'!$B$7:$B$306,D355)),"")))</x:f>
      </x:c>
      <x:c r="S355" s="123" t="str">
        <x:f>IF(D355="","",IF(COUNTIFS('KONTAKTE'!$A$7:$A$306,A355,'KONTAKTE'!$B$7:$B$306,D355)&lt;&gt;1,"",IFERROR(INDEX('KONTAKTE'!$Z$7:$Z$306,SUMIFS('KONTAKTE'!$AF$7:$AF$306,'KONTAKTE'!$A$7:$A$306,A355,'KONTAKTE'!$B$7:$B$306,D355)),"")))</x:f>
      </x:c>
      <x:c r="T355" s="123" t="str">
        <x:f>IF(D355="","",IF(COUNTIFS('KONTAKTE'!$A$7:$A$306,A355,'KONTAKTE'!$B$7:$B$306,D355)&lt;&gt;1,"",IFERROR(INDEX('KONTAKTE'!$AA$7:$AA$306,SUMIFS('KONTAKTE'!$AF$7:$AF$306,'KONTAKTE'!$A$7:$A$306,A355,'KONTAKTE'!$B$7:$B$306,D355)),"")))</x:f>
      </x:c>
      <x:c r="U355" s="131" t="str">
        <x:f>IF(OR(D355="",F355="",Y355=""),"",IFERROR(INT(F355-Y355),""))</x:f>
      </x:c>
      <x:c r="V355" s="123" t="str">
        <x:f>IF(C355="","",IF(COUNTIFS('KONTAKTE'!$A$7:$A$306,A355,'KONTAKTE'!$B$7:$B$306,D355)=0,"Lead-ID fehlt",IF(COUNTIFS('KONTAKTE'!$A$7:$A$306,A355,'KONTAKTE'!$B$7:$B$306,D355)&gt;1,"Lead-ID doppelt",IF(AND(G355="customer_won",E355=""),"Deal-ID fehlt",IF(AND(B355="Ja",G355="qualified_lead",D355&lt;&gt;"",COUNTIFS($A$7:$A$406,A355,$B$7:$B$406,"Ja",$D$7:$D$406,D355,$G$7:$G$406,"qualified_lead")&gt;1),"Duplikat prüfen",IF(AND(B355="Ja",G355="customer_won",E355&lt;&gt;"",COUNTIFS($A$7:$A$406,A355,$B$7:$B$406,"Ja",$E$7:$E$406,E355,$G$7:$G$406,"customer_won")&gt;1),"Duplikat prüfen",IF(U355&lt;0,"Datum prüfen",IF(AND(OR(G355="customer_won",G355="revenue_recorded"),OR(J355="",K355="Nicht zutreffend")),"Wert prüfen",IF(AND(G355="customer_lost",COUNTIFS($A$7:$A$406,A355,$D$7:$D$406,D355,$G$7:$G$406,"qualified_lead",$F$7:$F$406,"&lt;="&amp;F355,$B$7:$B$406,"Ja")=0),"Qualifikation fehlt","Bereit")))))))))</x:f>
      </x:c>
      <x:c r="W355" s="123" t="n">
        <x:f>IF(AND(B355="Ja",G355="qualified_lead",D355&lt;&gt;""),IF(COUNTIFS($A$7:A355,A355,$B$7:B355,"Ja",$D$7:D355,D355,$G$7:G355,"qualified_lead")=1,1,0),0)</x:f>
        <x:v>0</x:v>
      </x:c>
      <x:c r="X355" s="123" t="n">
        <x:f>IF(AND(B355="Ja",G355="customer_won",E355&lt;&gt;""),IF(COUNTIFS($A$7:A355,A355,$B$7:B355,"Ja",$E$7:E355,E355,$G$7:G355,"customer_won")=1,1,0),0)</x:f>
        <x:v>0</x:v>
      </x:c>
      <x:c r="Y355" s="133" t="str">
        <x:f>IF(D355="","",IF(COUNTIFS('KONTAKTE'!$A$7:$A$306,A355,'KONTAKTE'!$B$7:$B$306,D355)&lt;&gt;1,"",IFERROR(INDEX('KONTAKTE'!$F$7:$F$306,SUMIFS('KONTAKTE'!$AF$7:$AF$306,'KONTAKTE'!$A$7:$A$306,A355,'KONTAKTE'!$B$7:$B$306,D355)),"")))</x:f>
      </x:c>
    </x:row>
    <x:row r="356" ht="22.5" customHeight="1">
      <x:c r="A356" s="61" t="str">
        <x:v>Eigene Daten</x:v>
      </x:c>
      <x:c r="B356" s="61" t="str">
        <x:v>Ja</x:v>
      </x:c>
      <x:c r="C356" s="58"/>
      <x:c r="D356" s="58"/>
      <x:c r="E356" s="58"/>
      <x:c r="F356" s="125"/>
      <x:c r="G356" s="58"/>
      <x:c r="H356" s="58"/>
      <x:c r="I356" s="58"/>
      <x:c r="J356" s="129"/>
      <x:c r="K356" s="58"/>
      <x:c r="L356" s="58"/>
      <x:c r="M356" s="58"/>
      <x:c r="N356" s="58"/>
      <x:c r="O356" s="58"/>
      <x:c r="P356" s="58"/>
      <x:c r="Q356" s="58"/>
      <x:c r="R356" s="127" t="str">
        <x:f>IF(D356="","",IF(COUNTIFS('KONTAKTE'!$A$7:$A$306,A356,'KONTAKTE'!$B$7:$B$306,D356)&lt;&gt;1,"",IFERROR(INDEX('KONTAKTE'!$AD$7:$AD$306,SUMIFS('KONTAKTE'!$AF$7:$AF$306,'KONTAKTE'!$A$7:$A$306,A356,'KONTAKTE'!$B$7:$B$306,D356)),"")))</x:f>
      </x:c>
      <x:c r="S356" s="123" t="str">
        <x:f>IF(D356="","",IF(COUNTIFS('KONTAKTE'!$A$7:$A$306,A356,'KONTAKTE'!$B$7:$B$306,D356)&lt;&gt;1,"",IFERROR(INDEX('KONTAKTE'!$Z$7:$Z$306,SUMIFS('KONTAKTE'!$AF$7:$AF$306,'KONTAKTE'!$A$7:$A$306,A356,'KONTAKTE'!$B$7:$B$306,D356)),"")))</x:f>
      </x:c>
      <x:c r="T356" s="123" t="str">
        <x:f>IF(D356="","",IF(COUNTIFS('KONTAKTE'!$A$7:$A$306,A356,'KONTAKTE'!$B$7:$B$306,D356)&lt;&gt;1,"",IFERROR(INDEX('KONTAKTE'!$AA$7:$AA$306,SUMIFS('KONTAKTE'!$AF$7:$AF$306,'KONTAKTE'!$A$7:$A$306,A356,'KONTAKTE'!$B$7:$B$306,D356)),"")))</x:f>
      </x:c>
      <x:c r="U356" s="131" t="str">
        <x:f>IF(OR(D356="",F356="",Y356=""),"",IFERROR(INT(F356-Y356),""))</x:f>
      </x:c>
      <x:c r="V356" s="123" t="str">
        <x:f>IF(C356="","",IF(COUNTIFS('KONTAKTE'!$A$7:$A$306,A356,'KONTAKTE'!$B$7:$B$306,D356)=0,"Lead-ID fehlt",IF(COUNTIFS('KONTAKTE'!$A$7:$A$306,A356,'KONTAKTE'!$B$7:$B$306,D356)&gt;1,"Lead-ID doppelt",IF(AND(G356="customer_won",E356=""),"Deal-ID fehlt",IF(AND(B356="Ja",G356="qualified_lead",D356&lt;&gt;"",COUNTIFS($A$7:$A$406,A356,$B$7:$B$406,"Ja",$D$7:$D$406,D356,$G$7:$G$406,"qualified_lead")&gt;1),"Duplikat prüfen",IF(AND(B356="Ja",G356="customer_won",E356&lt;&gt;"",COUNTIFS($A$7:$A$406,A356,$B$7:$B$406,"Ja",$E$7:$E$406,E356,$G$7:$G$406,"customer_won")&gt;1),"Duplikat prüfen",IF(U356&lt;0,"Datum prüfen",IF(AND(OR(G356="customer_won",G356="revenue_recorded"),OR(J356="",K356="Nicht zutreffend")),"Wert prüfen",IF(AND(G356="customer_lost",COUNTIFS($A$7:$A$406,A356,$D$7:$D$406,D356,$G$7:$G$406,"qualified_lead",$F$7:$F$406,"&lt;="&amp;F356,$B$7:$B$406,"Ja")=0),"Qualifikation fehlt","Bereit")))))))))</x:f>
      </x:c>
      <x:c r="W356" s="123" t="n">
        <x:f>IF(AND(B356="Ja",G356="qualified_lead",D356&lt;&gt;""),IF(COUNTIFS($A$7:A356,A356,$B$7:B356,"Ja",$D$7:D356,D356,$G$7:G356,"qualified_lead")=1,1,0),0)</x:f>
        <x:v>0</x:v>
      </x:c>
      <x:c r="X356" s="123" t="n">
        <x:f>IF(AND(B356="Ja",G356="customer_won",E356&lt;&gt;""),IF(COUNTIFS($A$7:A356,A356,$B$7:B356,"Ja",$E$7:E356,E356,$G$7:G356,"customer_won")=1,1,0),0)</x:f>
        <x:v>0</x:v>
      </x:c>
      <x:c r="Y356" s="133" t="str">
        <x:f>IF(D356="","",IF(COUNTIFS('KONTAKTE'!$A$7:$A$306,A356,'KONTAKTE'!$B$7:$B$306,D356)&lt;&gt;1,"",IFERROR(INDEX('KONTAKTE'!$F$7:$F$306,SUMIFS('KONTAKTE'!$AF$7:$AF$306,'KONTAKTE'!$A$7:$A$306,A356,'KONTAKTE'!$B$7:$B$306,D356)),"")))</x:f>
      </x:c>
    </x:row>
    <x:row r="357" ht="22.5" customHeight="1">
      <x:c r="A357" s="61" t="str">
        <x:v>Eigene Daten</x:v>
      </x:c>
      <x:c r="B357" s="61" t="str">
        <x:v>Ja</x:v>
      </x:c>
      <x:c r="C357" s="58"/>
      <x:c r="D357" s="58"/>
      <x:c r="E357" s="58"/>
      <x:c r="F357" s="125"/>
      <x:c r="G357" s="58"/>
      <x:c r="H357" s="58"/>
      <x:c r="I357" s="58"/>
      <x:c r="J357" s="129"/>
      <x:c r="K357" s="58"/>
      <x:c r="L357" s="58"/>
      <x:c r="M357" s="58"/>
      <x:c r="N357" s="58"/>
      <x:c r="O357" s="58"/>
      <x:c r="P357" s="58"/>
      <x:c r="Q357" s="58"/>
      <x:c r="R357" s="127" t="str">
        <x:f>IF(D357="","",IF(COUNTIFS('KONTAKTE'!$A$7:$A$306,A357,'KONTAKTE'!$B$7:$B$306,D357)&lt;&gt;1,"",IFERROR(INDEX('KONTAKTE'!$AD$7:$AD$306,SUMIFS('KONTAKTE'!$AF$7:$AF$306,'KONTAKTE'!$A$7:$A$306,A357,'KONTAKTE'!$B$7:$B$306,D357)),"")))</x:f>
      </x:c>
      <x:c r="S357" s="123" t="str">
        <x:f>IF(D357="","",IF(COUNTIFS('KONTAKTE'!$A$7:$A$306,A357,'KONTAKTE'!$B$7:$B$306,D357)&lt;&gt;1,"",IFERROR(INDEX('KONTAKTE'!$Z$7:$Z$306,SUMIFS('KONTAKTE'!$AF$7:$AF$306,'KONTAKTE'!$A$7:$A$306,A357,'KONTAKTE'!$B$7:$B$306,D357)),"")))</x:f>
      </x:c>
      <x:c r="T357" s="123" t="str">
        <x:f>IF(D357="","",IF(COUNTIFS('KONTAKTE'!$A$7:$A$306,A357,'KONTAKTE'!$B$7:$B$306,D357)&lt;&gt;1,"",IFERROR(INDEX('KONTAKTE'!$AA$7:$AA$306,SUMIFS('KONTAKTE'!$AF$7:$AF$306,'KONTAKTE'!$A$7:$A$306,A357,'KONTAKTE'!$B$7:$B$306,D357)),"")))</x:f>
      </x:c>
      <x:c r="U357" s="131" t="str">
        <x:f>IF(OR(D357="",F357="",Y357=""),"",IFERROR(INT(F357-Y357),""))</x:f>
      </x:c>
      <x:c r="V357" s="123" t="str">
        <x:f>IF(C357="","",IF(COUNTIFS('KONTAKTE'!$A$7:$A$306,A357,'KONTAKTE'!$B$7:$B$306,D357)=0,"Lead-ID fehlt",IF(COUNTIFS('KONTAKTE'!$A$7:$A$306,A357,'KONTAKTE'!$B$7:$B$306,D357)&gt;1,"Lead-ID doppelt",IF(AND(G357="customer_won",E357=""),"Deal-ID fehlt",IF(AND(B357="Ja",G357="qualified_lead",D357&lt;&gt;"",COUNTIFS($A$7:$A$406,A357,$B$7:$B$406,"Ja",$D$7:$D$406,D357,$G$7:$G$406,"qualified_lead")&gt;1),"Duplikat prüfen",IF(AND(B357="Ja",G357="customer_won",E357&lt;&gt;"",COUNTIFS($A$7:$A$406,A357,$B$7:$B$406,"Ja",$E$7:$E$406,E357,$G$7:$G$406,"customer_won")&gt;1),"Duplikat prüfen",IF(U357&lt;0,"Datum prüfen",IF(AND(OR(G357="customer_won",G357="revenue_recorded"),OR(J357="",K357="Nicht zutreffend")),"Wert prüfen",IF(AND(G357="customer_lost",COUNTIFS($A$7:$A$406,A357,$D$7:$D$406,D357,$G$7:$G$406,"qualified_lead",$F$7:$F$406,"&lt;="&amp;F357,$B$7:$B$406,"Ja")=0),"Qualifikation fehlt","Bereit")))))))))</x:f>
      </x:c>
      <x:c r="W357" s="123" t="n">
        <x:f>IF(AND(B357="Ja",G357="qualified_lead",D357&lt;&gt;""),IF(COUNTIFS($A$7:A357,A357,$B$7:B357,"Ja",$D$7:D357,D357,$G$7:G357,"qualified_lead")=1,1,0),0)</x:f>
        <x:v>0</x:v>
      </x:c>
      <x:c r="X357" s="123" t="n">
        <x:f>IF(AND(B357="Ja",G357="customer_won",E357&lt;&gt;""),IF(COUNTIFS($A$7:A357,A357,$B$7:B357,"Ja",$E$7:E357,E357,$G$7:G357,"customer_won")=1,1,0),0)</x:f>
        <x:v>0</x:v>
      </x:c>
      <x:c r="Y357" s="133" t="str">
        <x:f>IF(D357="","",IF(COUNTIFS('KONTAKTE'!$A$7:$A$306,A357,'KONTAKTE'!$B$7:$B$306,D357)&lt;&gt;1,"",IFERROR(INDEX('KONTAKTE'!$F$7:$F$306,SUMIFS('KONTAKTE'!$AF$7:$AF$306,'KONTAKTE'!$A$7:$A$306,A357,'KONTAKTE'!$B$7:$B$306,D357)),"")))</x:f>
      </x:c>
    </x:row>
    <x:row r="358" ht="22.5" customHeight="1">
      <x:c r="A358" s="61" t="str">
        <x:v>Eigene Daten</x:v>
      </x:c>
      <x:c r="B358" s="61" t="str">
        <x:v>Ja</x:v>
      </x:c>
      <x:c r="C358" s="58"/>
      <x:c r="D358" s="58"/>
      <x:c r="E358" s="58"/>
      <x:c r="F358" s="125"/>
      <x:c r="G358" s="58"/>
      <x:c r="H358" s="58"/>
      <x:c r="I358" s="58"/>
      <x:c r="J358" s="129"/>
      <x:c r="K358" s="58"/>
      <x:c r="L358" s="58"/>
      <x:c r="M358" s="58"/>
      <x:c r="N358" s="58"/>
      <x:c r="O358" s="58"/>
      <x:c r="P358" s="58"/>
      <x:c r="Q358" s="58"/>
      <x:c r="R358" s="127" t="str">
        <x:f>IF(D358="","",IF(COUNTIFS('KONTAKTE'!$A$7:$A$306,A358,'KONTAKTE'!$B$7:$B$306,D358)&lt;&gt;1,"",IFERROR(INDEX('KONTAKTE'!$AD$7:$AD$306,SUMIFS('KONTAKTE'!$AF$7:$AF$306,'KONTAKTE'!$A$7:$A$306,A358,'KONTAKTE'!$B$7:$B$306,D358)),"")))</x:f>
      </x:c>
      <x:c r="S358" s="123" t="str">
        <x:f>IF(D358="","",IF(COUNTIFS('KONTAKTE'!$A$7:$A$306,A358,'KONTAKTE'!$B$7:$B$306,D358)&lt;&gt;1,"",IFERROR(INDEX('KONTAKTE'!$Z$7:$Z$306,SUMIFS('KONTAKTE'!$AF$7:$AF$306,'KONTAKTE'!$A$7:$A$306,A358,'KONTAKTE'!$B$7:$B$306,D358)),"")))</x:f>
      </x:c>
      <x:c r="T358" s="123" t="str">
        <x:f>IF(D358="","",IF(COUNTIFS('KONTAKTE'!$A$7:$A$306,A358,'KONTAKTE'!$B$7:$B$306,D358)&lt;&gt;1,"",IFERROR(INDEX('KONTAKTE'!$AA$7:$AA$306,SUMIFS('KONTAKTE'!$AF$7:$AF$306,'KONTAKTE'!$A$7:$A$306,A358,'KONTAKTE'!$B$7:$B$306,D358)),"")))</x:f>
      </x:c>
      <x:c r="U358" s="131" t="str">
        <x:f>IF(OR(D358="",F358="",Y358=""),"",IFERROR(INT(F358-Y358),""))</x:f>
      </x:c>
      <x:c r="V358" s="123" t="str">
        <x:f>IF(C358="","",IF(COUNTIFS('KONTAKTE'!$A$7:$A$306,A358,'KONTAKTE'!$B$7:$B$306,D358)=0,"Lead-ID fehlt",IF(COUNTIFS('KONTAKTE'!$A$7:$A$306,A358,'KONTAKTE'!$B$7:$B$306,D358)&gt;1,"Lead-ID doppelt",IF(AND(G358="customer_won",E358=""),"Deal-ID fehlt",IF(AND(B358="Ja",G358="qualified_lead",D358&lt;&gt;"",COUNTIFS($A$7:$A$406,A358,$B$7:$B$406,"Ja",$D$7:$D$406,D358,$G$7:$G$406,"qualified_lead")&gt;1),"Duplikat prüfen",IF(AND(B358="Ja",G358="customer_won",E358&lt;&gt;"",COUNTIFS($A$7:$A$406,A358,$B$7:$B$406,"Ja",$E$7:$E$406,E358,$G$7:$G$406,"customer_won")&gt;1),"Duplikat prüfen",IF(U358&lt;0,"Datum prüfen",IF(AND(OR(G358="customer_won",G358="revenue_recorded"),OR(J358="",K358="Nicht zutreffend")),"Wert prüfen",IF(AND(G358="customer_lost",COUNTIFS($A$7:$A$406,A358,$D$7:$D$406,D358,$G$7:$G$406,"qualified_lead",$F$7:$F$406,"&lt;="&amp;F358,$B$7:$B$406,"Ja")=0),"Qualifikation fehlt","Bereit")))))))))</x:f>
      </x:c>
      <x:c r="W358" s="123" t="n">
        <x:f>IF(AND(B358="Ja",G358="qualified_lead",D358&lt;&gt;""),IF(COUNTIFS($A$7:A358,A358,$B$7:B358,"Ja",$D$7:D358,D358,$G$7:G358,"qualified_lead")=1,1,0),0)</x:f>
        <x:v>0</x:v>
      </x:c>
      <x:c r="X358" s="123" t="n">
        <x:f>IF(AND(B358="Ja",G358="customer_won",E358&lt;&gt;""),IF(COUNTIFS($A$7:A358,A358,$B$7:B358,"Ja",$E$7:E358,E358,$G$7:G358,"customer_won")=1,1,0),0)</x:f>
        <x:v>0</x:v>
      </x:c>
      <x:c r="Y358" s="133" t="str">
        <x:f>IF(D358="","",IF(COUNTIFS('KONTAKTE'!$A$7:$A$306,A358,'KONTAKTE'!$B$7:$B$306,D358)&lt;&gt;1,"",IFERROR(INDEX('KONTAKTE'!$F$7:$F$306,SUMIFS('KONTAKTE'!$AF$7:$AF$306,'KONTAKTE'!$A$7:$A$306,A358,'KONTAKTE'!$B$7:$B$306,D358)),"")))</x:f>
      </x:c>
    </x:row>
    <x:row r="359" ht="22.5" customHeight="1">
      <x:c r="A359" s="61" t="str">
        <x:v>Eigene Daten</x:v>
      </x:c>
      <x:c r="B359" s="61" t="str">
        <x:v>Ja</x:v>
      </x:c>
      <x:c r="C359" s="58"/>
      <x:c r="D359" s="58"/>
      <x:c r="E359" s="58"/>
      <x:c r="F359" s="125"/>
      <x:c r="G359" s="58"/>
      <x:c r="H359" s="58"/>
      <x:c r="I359" s="58"/>
      <x:c r="J359" s="129"/>
      <x:c r="K359" s="58"/>
      <x:c r="L359" s="58"/>
      <x:c r="M359" s="58"/>
      <x:c r="N359" s="58"/>
      <x:c r="O359" s="58"/>
      <x:c r="P359" s="58"/>
      <x:c r="Q359" s="58"/>
      <x:c r="R359" s="127" t="str">
        <x:f>IF(D359="","",IF(COUNTIFS('KONTAKTE'!$A$7:$A$306,A359,'KONTAKTE'!$B$7:$B$306,D359)&lt;&gt;1,"",IFERROR(INDEX('KONTAKTE'!$AD$7:$AD$306,SUMIFS('KONTAKTE'!$AF$7:$AF$306,'KONTAKTE'!$A$7:$A$306,A359,'KONTAKTE'!$B$7:$B$306,D359)),"")))</x:f>
      </x:c>
      <x:c r="S359" s="123" t="str">
        <x:f>IF(D359="","",IF(COUNTIFS('KONTAKTE'!$A$7:$A$306,A359,'KONTAKTE'!$B$7:$B$306,D359)&lt;&gt;1,"",IFERROR(INDEX('KONTAKTE'!$Z$7:$Z$306,SUMIFS('KONTAKTE'!$AF$7:$AF$306,'KONTAKTE'!$A$7:$A$306,A359,'KONTAKTE'!$B$7:$B$306,D359)),"")))</x:f>
      </x:c>
      <x:c r="T359" s="123" t="str">
        <x:f>IF(D359="","",IF(COUNTIFS('KONTAKTE'!$A$7:$A$306,A359,'KONTAKTE'!$B$7:$B$306,D359)&lt;&gt;1,"",IFERROR(INDEX('KONTAKTE'!$AA$7:$AA$306,SUMIFS('KONTAKTE'!$AF$7:$AF$306,'KONTAKTE'!$A$7:$A$306,A359,'KONTAKTE'!$B$7:$B$306,D359)),"")))</x:f>
      </x:c>
      <x:c r="U359" s="131" t="str">
        <x:f>IF(OR(D359="",F359="",Y359=""),"",IFERROR(INT(F359-Y359),""))</x:f>
      </x:c>
      <x:c r="V359" s="123" t="str">
        <x:f>IF(C359="","",IF(COUNTIFS('KONTAKTE'!$A$7:$A$306,A359,'KONTAKTE'!$B$7:$B$306,D359)=0,"Lead-ID fehlt",IF(COUNTIFS('KONTAKTE'!$A$7:$A$306,A359,'KONTAKTE'!$B$7:$B$306,D359)&gt;1,"Lead-ID doppelt",IF(AND(G359="customer_won",E359=""),"Deal-ID fehlt",IF(AND(B359="Ja",G359="qualified_lead",D359&lt;&gt;"",COUNTIFS($A$7:$A$406,A359,$B$7:$B$406,"Ja",$D$7:$D$406,D359,$G$7:$G$406,"qualified_lead")&gt;1),"Duplikat prüfen",IF(AND(B359="Ja",G359="customer_won",E359&lt;&gt;"",COUNTIFS($A$7:$A$406,A359,$B$7:$B$406,"Ja",$E$7:$E$406,E359,$G$7:$G$406,"customer_won")&gt;1),"Duplikat prüfen",IF(U359&lt;0,"Datum prüfen",IF(AND(OR(G359="customer_won",G359="revenue_recorded"),OR(J359="",K359="Nicht zutreffend")),"Wert prüfen",IF(AND(G359="customer_lost",COUNTIFS($A$7:$A$406,A359,$D$7:$D$406,D359,$G$7:$G$406,"qualified_lead",$F$7:$F$406,"&lt;="&amp;F359,$B$7:$B$406,"Ja")=0),"Qualifikation fehlt","Bereit")))))))))</x:f>
      </x:c>
      <x:c r="W359" s="123" t="n">
        <x:f>IF(AND(B359="Ja",G359="qualified_lead",D359&lt;&gt;""),IF(COUNTIFS($A$7:A359,A359,$B$7:B359,"Ja",$D$7:D359,D359,$G$7:G359,"qualified_lead")=1,1,0),0)</x:f>
        <x:v>0</x:v>
      </x:c>
      <x:c r="X359" s="123" t="n">
        <x:f>IF(AND(B359="Ja",G359="customer_won",E359&lt;&gt;""),IF(COUNTIFS($A$7:A359,A359,$B$7:B359,"Ja",$E$7:E359,E359,$G$7:G359,"customer_won")=1,1,0),0)</x:f>
        <x:v>0</x:v>
      </x:c>
      <x:c r="Y359" s="133" t="str">
        <x:f>IF(D359="","",IF(COUNTIFS('KONTAKTE'!$A$7:$A$306,A359,'KONTAKTE'!$B$7:$B$306,D359)&lt;&gt;1,"",IFERROR(INDEX('KONTAKTE'!$F$7:$F$306,SUMIFS('KONTAKTE'!$AF$7:$AF$306,'KONTAKTE'!$A$7:$A$306,A359,'KONTAKTE'!$B$7:$B$306,D359)),"")))</x:f>
      </x:c>
    </x:row>
    <x:row r="360" ht="22.5" customHeight="1">
      <x:c r="A360" s="61" t="str">
        <x:v>Eigene Daten</x:v>
      </x:c>
      <x:c r="B360" s="61" t="str">
        <x:v>Ja</x:v>
      </x:c>
      <x:c r="C360" s="58"/>
      <x:c r="D360" s="58"/>
      <x:c r="E360" s="58"/>
      <x:c r="F360" s="125"/>
      <x:c r="G360" s="58"/>
      <x:c r="H360" s="58"/>
      <x:c r="I360" s="58"/>
      <x:c r="J360" s="129"/>
      <x:c r="K360" s="58"/>
      <x:c r="L360" s="58"/>
      <x:c r="M360" s="58"/>
      <x:c r="N360" s="58"/>
      <x:c r="O360" s="58"/>
      <x:c r="P360" s="58"/>
      <x:c r="Q360" s="58"/>
      <x:c r="R360" s="127" t="str">
        <x:f>IF(D360="","",IF(COUNTIFS('KONTAKTE'!$A$7:$A$306,A360,'KONTAKTE'!$B$7:$B$306,D360)&lt;&gt;1,"",IFERROR(INDEX('KONTAKTE'!$AD$7:$AD$306,SUMIFS('KONTAKTE'!$AF$7:$AF$306,'KONTAKTE'!$A$7:$A$306,A360,'KONTAKTE'!$B$7:$B$306,D360)),"")))</x:f>
      </x:c>
      <x:c r="S360" s="123" t="str">
        <x:f>IF(D360="","",IF(COUNTIFS('KONTAKTE'!$A$7:$A$306,A360,'KONTAKTE'!$B$7:$B$306,D360)&lt;&gt;1,"",IFERROR(INDEX('KONTAKTE'!$Z$7:$Z$306,SUMIFS('KONTAKTE'!$AF$7:$AF$306,'KONTAKTE'!$A$7:$A$306,A360,'KONTAKTE'!$B$7:$B$306,D360)),"")))</x:f>
      </x:c>
      <x:c r="T360" s="123" t="str">
        <x:f>IF(D360="","",IF(COUNTIFS('KONTAKTE'!$A$7:$A$306,A360,'KONTAKTE'!$B$7:$B$306,D360)&lt;&gt;1,"",IFERROR(INDEX('KONTAKTE'!$AA$7:$AA$306,SUMIFS('KONTAKTE'!$AF$7:$AF$306,'KONTAKTE'!$A$7:$A$306,A360,'KONTAKTE'!$B$7:$B$306,D360)),"")))</x:f>
      </x:c>
      <x:c r="U360" s="131" t="str">
        <x:f>IF(OR(D360="",F360="",Y360=""),"",IFERROR(INT(F360-Y360),""))</x:f>
      </x:c>
      <x:c r="V360" s="123" t="str">
        <x:f>IF(C360="","",IF(COUNTIFS('KONTAKTE'!$A$7:$A$306,A360,'KONTAKTE'!$B$7:$B$306,D360)=0,"Lead-ID fehlt",IF(COUNTIFS('KONTAKTE'!$A$7:$A$306,A360,'KONTAKTE'!$B$7:$B$306,D360)&gt;1,"Lead-ID doppelt",IF(AND(G360="customer_won",E360=""),"Deal-ID fehlt",IF(AND(B360="Ja",G360="qualified_lead",D360&lt;&gt;"",COUNTIFS($A$7:$A$406,A360,$B$7:$B$406,"Ja",$D$7:$D$406,D360,$G$7:$G$406,"qualified_lead")&gt;1),"Duplikat prüfen",IF(AND(B360="Ja",G360="customer_won",E360&lt;&gt;"",COUNTIFS($A$7:$A$406,A360,$B$7:$B$406,"Ja",$E$7:$E$406,E360,$G$7:$G$406,"customer_won")&gt;1),"Duplikat prüfen",IF(U360&lt;0,"Datum prüfen",IF(AND(OR(G360="customer_won",G360="revenue_recorded"),OR(J360="",K360="Nicht zutreffend")),"Wert prüfen",IF(AND(G360="customer_lost",COUNTIFS($A$7:$A$406,A360,$D$7:$D$406,D360,$G$7:$G$406,"qualified_lead",$F$7:$F$406,"&lt;="&amp;F360,$B$7:$B$406,"Ja")=0),"Qualifikation fehlt","Bereit")))))))))</x:f>
      </x:c>
      <x:c r="W360" s="123" t="n">
        <x:f>IF(AND(B360="Ja",G360="qualified_lead",D360&lt;&gt;""),IF(COUNTIFS($A$7:A360,A360,$B$7:B360,"Ja",$D$7:D360,D360,$G$7:G360,"qualified_lead")=1,1,0),0)</x:f>
        <x:v>0</x:v>
      </x:c>
      <x:c r="X360" s="123" t="n">
        <x:f>IF(AND(B360="Ja",G360="customer_won",E360&lt;&gt;""),IF(COUNTIFS($A$7:A360,A360,$B$7:B360,"Ja",$E$7:E360,E360,$G$7:G360,"customer_won")=1,1,0),0)</x:f>
        <x:v>0</x:v>
      </x:c>
      <x:c r="Y360" s="133" t="str">
        <x:f>IF(D360="","",IF(COUNTIFS('KONTAKTE'!$A$7:$A$306,A360,'KONTAKTE'!$B$7:$B$306,D360)&lt;&gt;1,"",IFERROR(INDEX('KONTAKTE'!$F$7:$F$306,SUMIFS('KONTAKTE'!$AF$7:$AF$306,'KONTAKTE'!$A$7:$A$306,A360,'KONTAKTE'!$B$7:$B$306,D360)),"")))</x:f>
      </x:c>
    </x:row>
    <x:row r="361" ht="22.5" customHeight="1">
      <x:c r="A361" s="61" t="str">
        <x:v>Eigene Daten</x:v>
      </x:c>
      <x:c r="B361" s="61" t="str">
        <x:v>Ja</x:v>
      </x:c>
      <x:c r="C361" s="58"/>
      <x:c r="D361" s="58"/>
      <x:c r="E361" s="58"/>
      <x:c r="F361" s="125"/>
      <x:c r="G361" s="58"/>
      <x:c r="H361" s="58"/>
      <x:c r="I361" s="58"/>
      <x:c r="J361" s="129"/>
      <x:c r="K361" s="58"/>
      <x:c r="L361" s="58"/>
      <x:c r="M361" s="58"/>
      <x:c r="N361" s="58"/>
      <x:c r="O361" s="58"/>
      <x:c r="P361" s="58"/>
      <x:c r="Q361" s="58"/>
      <x:c r="R361" s="127" t="str">
        <x:f>IF(D361="","",IF(COUNTIFS('KONTAKTE'!$A$7:$A$306,A361,'KONTAKTE'!$B$7:$B$306,D361)&lt;&gt;1,"",IFERROR(INDEX('KONTAKTE'!$AD$7:$AD$306,SUMIFS('KONTAKTE'!$AF$7:$AF$306,'KONTAKTE'!$A$7:$A$306,A361,'KONTAKTE'!$B$7:$B$306,D361)),"")))</x:f>
      </x:c>
      <x:c r="S361" s="123" t="str">
        <x:f>IF(D361="","",IF(COUNTIFS('KONTAKTE'!$A$7:$A$306,A361,'KONTAKTE'!$B$7:$B$306,D361)&lt;&gt;1,"",IFERROR(INDEX('KONTAKTE'!$Z$7:$Z$306,SUMIFS('KONTAKTE'!$AF$7:$AF$306,'KONTAKTE'!$A$7:$A$306,A361,'KONTAKTE'!$B$7:$B$306,D361)),"")))</x:f>
      </x:c>
      <x:c r="T361" s="123" t="str">
        <x:f>IF(D361="","",IF(COUNTIFS('KONTAKTE'!$A$7:$A$306,A361,'KONTAKTE'!$B$7:$B$306,D361)&lt;&gt;1,"",IFERROR(INDEX('KONTAKTE'!$AA$7:$AA$306,SUMIFS('KONTAKTE'!$AF$7:$AF$306,'KONTAKTE'!$A$7:$A$306,A361,'KONTAKTE'!$B$7:$B$306,D361)),"")))</x:f>
      </x:c>
      <x:c r="U361" s="131" t="str">
        <x:f>IF(OR(D361="",F361="",Y361=""),"",IFERROR(INT(F361-Y361),""))</x:f>
      </x:c>
      <x:c r="V361" s="123" t="str">
        <x:f>IF(C361="","",IF(COUNTIFS('KONTAKTE'!$A$7:$A$306,A361,'KONTAKTE'!$B$7:$B$306,D361)=0,"Lead-ID fehlt",IF(COUNTIFS('KONTAKTE'!$A$7:$A$306,A361,'KONTAKTE'!$B$7:$B$306,D361)&gt;1,"Lead-ID doppelt",IF(AND(G361="customer_won",E361=""),"Deal-ID fehlt",IF(AND(B361="Ja",G361="qualified_lead",D361&lt;&gt;"",COUNTIFS($A$7:$A$406,A361,$B$7:$B$406,"Ja",$D$7:$D$406,D361,$G$7:$G$406,"qualified_lead")&gt;1),"Duplikat prüfen",IF(AND(B361="Ja",G361="customer_won",E361&lt;&gt;"",COUNTIFS($A$7:$A$406,A361,$B$7:$B$406,"Ja",$E$7:$E$406,E361,$G$7:$G$406,"customer_won")&gt;1),"Duplikat prüfen",IF(U361&lt;0,"Datum prüfen",IF(AND(OR(G361="customer_won",G361="revenue_recorded"),OR(J361="",K361="Nicht zutreffend")),"Wert prüfen",IF(AND(G361="customer_lost",COUNTIFS($A$7:$A$406,A361,$D$7:$D$406,D361,$G$7:$G$406,"qualified_lead",$F$7:$F$406,"&lt;="&amp;F361,$B$7:$B$406,"Ja")=0),"Qualifikation fehlt","Bereit")))))))))</x:f>
      </x:c>
      <x:c r="W361" s="123" t="n">
        <x:f>IF(AND(B361="Ja",G361="qualified_lead",D361&lt;&gt;""),IF(COUNTIFS($A$7:A361,A361,$B$7:B361,"Ja",$D$7:D361,D361,$G$7:G361,"qualified_lead")=1,1,0),0)</x:f>
        <x:v>0</x:v>
      </x:c>
      <x:c r="X361" s="123" t="n">
        <x:f>IF(AND(B361="Ja",G361="customer_won",E361&lt;&gt;""),IF(COUNTIFS($A$7:A361,A361,$B$7:B361,"Ja",$E$7:E361,E361,$G$7:G361,"customer_won")=1,1,0),0)</x:f>
        <x:v>0</x:v>
      </x:c>
      <x:c r="Y361" s="133" t="str">
        <x:f>IF(D361="","",IF(COUNTIFS('KONTAKTE'!$A$7:$A$306,A361,'KONTAKTE'!$B$7:$B$306,D361)&lt;&gt;1,"",IFERROR(INDEX('KONTAKTE'!$F$7:$F$306,SUMIFS('KONTAKTE'!$AF$7:$AF$306,'KONTAKTE'!$A$7:$A$306,A361,'KONTAKTE'!$B$7:$B$306,D361)),"")))</x:f>
      </x:c>
    </x:row>
    <x:row r="362" ht="22.5" customHeight="1">
      <x:c r="A362" s="61" t="str">
        <x:v>Eigene Daten</x:v>
      </x:c>
      <x:c r="B362" s="61" t="str">
        <x:v>Ja</x:v>
      </x:c>
      <x:c r="C362" s="58"/>
      <x:c r="D362" s="58"/>
      <x:c r="E362" s="58"/>
      <x:c r="F362" s="125"/>
      <x:c r="G362" s="58"/>
      <x:c r="H362" s="58"/>
      <x:c r="I362" s="58"/>
      <x:c r="J362" s="129"/>
      <x:c r="K362" s="58"/>
      <x:c r="L362" s="58"/>
      <x:c r="M362" s="58"/>
      <x:c r="N362" s="58"/>
      <x:c r="O362" s="58"/>
      <x:c r="P362" s="58"/>
      <x:c r="Q362" s="58"/>
      <x:c r="R362" s="127" t="str">
        <x:f>IF(D362="","",IF(COUNTIFS('KONTAKTE'!$A$7:$A$306,A362,'KONTAKTE'!$B$7:$B$306,D362)&lt;&gt;1,"",IFERROR(INDEX('KONTAKTE'!$AD$7:$AD$306,SUMIFS('KONTAKTE'!$AF$7:$AF$306,'KONTAKTE'!$A$7:$A$306,A362,'KONTAKTE'!$B$7:$B$306,D362)),"")))</x:f>
      </x:c>
      <x:c r="S362" s="123" t="str">
        <x:f>IF(D362="","",IF(COUNTIFS('KONTAKTE'!$A$7:$A$306,A362,'KONTAKTE'!$B$7:$B$306,D362)&lt;&gt;1,"",IFERROR(INDEX('KONTAKTE'!$Z$7:$Z$306,SUMIFS('KONTAKTE'!$AF$7:$AF$306,'KONTAKTE'!$A$7:$A$306,A362,'KONTAKTE'!$B$7:$B$306,D362)),"")))</x:f>
      </x:c>
      <x:c r="T362" s="123" t="str">
        <x:f>IF(D362="","",IF(COUNTIFS('KONTAKTE'!$A$7:$A$306,A362,'KONTAKTE'!$B$7:$B$306,D362)&lt;&gt;1,"",IFERROR(INDEX('KONTAKTE'!$AA$7:$AA$306,SUMIFS('KONTAKTE'!$AF$7:$AF$306,'KONTAKTE'!$A$7:$A$306,A362,'KONTAKTE'!$B$7:$B$306,D362)),"")))</x:f>
      </x:c>
      <x:c r="U362" s="131" t="str">
        <x:f>IF(OR(D362="",F362="",Y362=""),"",IFERROR(INT(F362-Y362),""))</x:f>
      </x:c>
      <x:c r="V362" s="123" t="str">
        <x:f>IF(C362="","",IF(COUNTIFS('KONTAKTE'!$A$7:$A$306,A362,'KONTAKTE'!$B$7:$B$306,D362)=0,"Lead-ID fehlt",IF(COUNTIFS('KONTAKTE'!$A$7:$A$306,A362,'KONTAKTE'!$B$7:$B$306,D362)&gt;1,"Lead-ID doppelt",IF(AND(G362="customer_won",E362=""),"Deal-ID fehlt",IF(AND(B362="Ja",G362="qualified_lead",D362&lt;&gt;"",COUNTIFS($A$7:$A$406,A362,$B$7:$B$406,"Ja",$D$7:$D$406,D362,$G$7:$G$406,"qualified_lead")&gt;1),"Duplikat prüfen",IF(AND(B362="Ja",G362="customer_won",E362&lt;&gt;"",COUNTIFS($A$7:$A$406,A362,$B$7:$B$406,"Ja",$E$7:$E$406,E362,$G$7:$G$406,"customer_won")&gt;1),"Duplikat prüfen",IF(U362&lt;0,"Datum prüfen",IF(AND(OR(G362="customer_won",G362="revenue_recorded"),OR(J362="",K362="Nicht zutreffend")),"Wert prüfen",IF(AND(G362="customer_lost",COUNTIFS($A$7:$A$406,A362,$D$7:$D$406,D362,$G$7:$G$406,"qualified_lead",$F$7:$F$406,"&lt;="&amp;F362,$B$7:$B$406,"Ja")=0),"Qualifikation fehlt","Bereit")))))))))</x:f>
      </x:c>
      <x:c r="W362" s="123" t="n">
        <x:f>IF(AND(B362="Ja",G362="qualified_lead",D362&lt;&gt;""),IF(COUNTIFS($A$7:A362,A362,$B$7:B362,"Ja",$D$7:D362,D362,$G$7:G362,"qualified_lead")=1,1,0),0)</x:f>
        <x:v>0</x:v>
      </x:c>
      <x:c r="X362" s="123" t="n">
        <x:f>IF(AND(B362="Ja",G362="customer_won",E362&lt;&gt;""),IF(COUNTIFS($A$7:A362,A362,$B$7:B362,"Ja",$E$7:E362,E362,$G$7:G362,"customer_won")=1,1,0),0)</x:f>
        <x:v>0</x:v>
      </x:c>
      <x:c r="Y362" s="133" t="str">
        <x:f>IF(D362="","",IF(COUNTIFS('KONTAKTE'!$A$7:$A$306,A362,'KONTAKTE'!$B$7:$B$306,D362)&lt;&gt;1,"",IFERROR(INDEX('KONTAKTE'!$F$7:$F$306,SUMIFS('KONTAKTE'!$AF$7:$AF$306,'KONTAKTE'!$A$7:$A$306,A362,'KONTAKTE'!$B$7:$B$306,D362)),"")))</x:f>
      </x:c>
    </x:row>
    <x:row r="363" ht="22.5" customHeight="1">
      <x:c r="A363" s="61" t="str">
        <x:v>Eigene Daten</x:v>
      </x:c>
      <x:c r="B363" s="61" t="str">
        <x:v>Ja</x:v>
      </x:c>
      <x:c r="C363" s="58"/>
      <x:c r="D363" s="58"/>
      <x:c r="E363" s="58"/>
      <x:c r="F363" s="125"/>
      <x:c r="G363" s="58"/>
      <x:c r="H363" s="58"/>
      <x:c r="I363" s="58"/>
      <x:c r="J363" s="129"/>
      <x:c r="K363" s="58"/>
      <x:c r="L363" s="58"/>
      <x:c r="M363" s="58"/>
      <x:c r="N363" s="58"/>
      <x:c r="O363" s="58"/>
      <x:c r="P363" s="58"/>
      <x:c r="Q363" s="58"/>
      <x:c r="R363" s="127" t="str">
        <x:f>IF(D363="","",IF(COUNTIFS('KONTAKTE'!$A$7:$A$306,A363,'KONTAKTE'!$B$7:$B$306,D363)&lt;&gt;1,"",IFERROR(INDEX('KONTAKTE'!$AD$7:$AD$306,SUMIFS('KONTAKTE'!$AF$7:$AF$306,'KONTAKTE'!$A$7:$A$306,A363,'KONTAKTE'!$B$7:$B$306,D363)),"")))</x:f>
      </x:c>
      <x:c r="S363" s="123" t="str">
        <x:f>IF(D363="","",IF(COUNTIFS('KONTAKTE'!$A$7:$A$306,A363,'KONTAKTE'!$B$7:$B$306,D363)&lt;&gt;1,"",IFERROR(INDEX('KONTAKTE'!$Z$7:$Z$306,SUMIFS('KONTAKTE'!$AF$7:$AF$306,'KONTAKTE'!$A$7:$A$306,A363,'KONTAKTE'!$B$7:$B$306,D363)),"")))</x:f>
      </x:c>
      <x:c r="T363" s="123" t="str">
        <x:f>IF(D363="","",IF(COUNTIFS('KONTAKTE'!$A$7:$A$306,A363,'KONTAKTE'!$B$7:$B$306,D363)&lt;&gt;1,"",IFERROR(INDEX('KONTAKTE'!$AA$7:$AA$306,SUMIFS('KONTAKTE'!$AF$7:$AF$306,'KONTAKTE'!$A$7:$A$306,A363,'KONTAKTE'!$B$7:$B$306,D363)),"")))</x:f>
      </x:c>
      <x:c r="U363" s="131" t="str">
        <x:f>IF(OR(D363="",F363="",Y363=""),"",IFERROR(INT(F363-Y363),""))</x:f>
      </x:c>
      <x:c r="V363" s="123" t="str">
        <x:f>IF(C363="","",IF(COUNTIFS('KONTAKTE'!$A$7:$A$306,A363,'KONTAKTE'!$B$7:$B$306,D363)=0,"Lead-ID fehlt",IF(COUNTIFS('KONTAKTE'!$A$7:$A$306,A363,'KONTAKTE'!$B$7:$B$306,D363)&gt;1,"Lead-ID doppelt",IF(AND(G363="customer_won",E363=""),"Deal-ID fehlt",IF(AND(B363="Ja",G363="qualified_lead",D363&lt;&gt;"",COUNTIFS($A$7:$A$406,A363,$B$7:$B$406,"Ja",$D$7:$D$406,D363,$G$7:$G$406,"qualified_lead")&gt;1),"Duplikat prüfen",IF(AND(B363="Ja",G363="customer_won",E363&lt;&gt;"",COUNTIFS($A$7:$A$406,A363,$B$7:$B$406,"Ja",$E$7:$E$406,E363,$G$7:$G$406,"customer_won")&gt;1),"Duplikat prüfen",IF(U363&lt;0,"Datum prüfen",IF(AND(OR(G363="customer_won",G363="revenue_recorded"),OR(J363="",K363="Nicht zutreffend")),"Wert prüfen",IF(AND(G363="customer_lost",COUNTIFS($A$7:$A$406,A363,$D$7:$D$406,D363,$G$7:$G$406,"qualified_lead",$F$7:$F$406,"&lt;="&amp;F363,$B$7:$B$406,"Ja")=0),"Qualifikation fehlt","Bereit")))))))))</x:f>
      </x:c>
      <x:c r="W363" s="123" t="n">
        <x:f>IF(AND(B363="Ja",G363="qualified_lead",D363&lt;&gt;""),IF(COUNTIFS($A$7:A363,A363,$B$7:B363,"Ja",$D$7:D363,D363,$G$7:G363,"qualified_lead")=1,1,0),0)</x:f>
        <x:v>0</x:v>
      </x:c>
      <x:c r="X363" s="123" t="n">
        <x:f>IF(AND(B363="Ja",G363="customer_won",E363&lt;&gt;""),IF(COUNTIFS($A$7:A363,A363,$B$7:B363,"Ja",$E$7:E363,E363,$G$7:G363,"customer_won")=1,1,0),0)</x:f>
        <x:v>0</x:v>
      </x:c>
      <x:c r="Y363" s="133" t="str">
        <x:f>IF(D363="","",IF(COUNTIFS('KONTAKTE'!$A$7:$A$306,A363,'KONTAKTE'!$B$7:$B$306,D363)&lt;&gt;1,"",IFERROR(INDEX('KONTAKTE'!$F$7:$F$306,SUMIFS('KONTAKTE'!$AF$7:$AF$306,'KONTAKTE'!$A$7:$A$306,A363,'KONTAKTE'!$B$7:$B$306,D363)),"")))</x:f>
      </x:c>
    </x:row>
    <x:row r="364" ht="22.5" customHeight="1">
      <x:c r="A364" s="61" t="str">
        <x:v>Eigene Daten</x:v>
      </x:c>
      <x:c r="B364" s="61" t="str">
        <x:v>Ja</x:v>
      </x:c>
      <x:c r="C364" s="58"/>
      <x:c r="D364" s="58"/>
      <x:c r="E364" s="58"/>
      <x:c r="F364" s="125"/>
      <x:c r="G364" s="58"/>
      <x:c r="H364" s="58"/>
      <x:c r="I364" s="58"/>
      <x:c r="J364" s="129"/>
      <x:c r="K364" s="58"/>
      <x:c r="L364" s="58"/>
      <x:c r="M364" s="58"/>
      <x:c r="N364" s="58"/>
      <x:c r="O364" s="58"/>
      <x:c r="P364" s="58"/>
      <x:c r="Q364" s="58"/>
      <x:c r="R364" s="127" t="str">
        <x:f>IF(D364="","",IF(COUNTIFS('KONTAKTE'!$A$7:$A$306,A364,'KONTAKTE'!$B$7:$B$306,D364)&lt;&gt;1,"",IFERROR(INDEX('KONTAKTE'!$AD$7:$AD$306,SUMIFS('KONTAKTE'!$AF$7:$AF$306,'KONTAKTE'!$A$7:$A$306,A364,'KONTAKTE'!$B$7:$B$306,D364)),"")))</x:f>
      </x:c>
      <x:c r="S364" s="123" t="str">
        <x:f>IF(D364="","",IF(COUNTIFS('KONTAKTE'!$A$7:$A$306,A364,'KONTAKTE'!$B$7:$B$306,D364)&lt;&gt;1,"",IFERROR(INDEX('KONTAKTE'!$Z$7:$Z$306,SUMIFS('KONTAKTE'!$AF$7:$AF$306,'KONTAKTE'!$A$7:$A$306,A364,'KONTAKTE'!$B$7:$B$306,D364)),"")))</x:f>
      </x:c>
      <x:c r="T364" s="123" t="str">
        <x:f>IF(D364="","",IF(COUNTIFS('KONTAKTE'!$A$7:$A$306,A364,'KONTAKTE'!$B$7:$B$306,D364)&lt;&gt;1,"",IFERROR(INDEX('KONTAKTE'!$AA$7:$AA$306,SUMIFS('KONTAKTE'!$AF$7:$AF$306,'KONTAKTE'!$A$7:$A$306,A364,'KONTAKTE'!$B$7:$B$306,D364)),"")))</x:f>
      </x:c>
      <x:c r="U364" s="131" t="str">
        <x:f>IF(OR(D364="",F364="",Y364=""),"",IFERROR(INT(F364-Y364),""))</x:f>
      </x:c>
      <x:c r="V364" s="123" t="str">
        <x:f>IF(C364="","",IF(COUNTIFS('KONTAKTE'!$A$7:$A$306,A364,'KONTAKTE'!$B$7:$B$306,D364)=0,"Lead-ID fehlt",IF(COUNTIFS('KONTAKTE'!$A$7:$A$306,A364,'KONTAKTE'!$B$7:$B$306,D364)&gt;1,"Lead-ID doppelt",IF(AND(G364="customer_won",E364=""),"Deal-ID fehlt",IF(AND(B364="Ja",G364="qualified_lead",D364&lt;&gt;"",COUNTIFS($A$7:$A$406,A364,$B$7:$B$406,"Ja",$D$7:$D$406,D364,$G$7:$G$406,"qualified_lead")&gt;1),"Duplikat prüfen",IF(AND(B364="Ja",G364="customer_won",E364&lt;&gt;"",COUNTIFS($A$7:$A$406,A364,$B$7:$B$406,"Ja",$E$7:$E$406,E364,$G$7:$G$406,"customer_won")&gt;1),"Duplikat prüfen",IF(U364&lt;0,"Datum prüfen",IF(AND(OR(G364="customer_won",G364="revenue_recorded"),OR(J364="",K364="Nicht zutreffend")),"Wert prüfen",IF(AND(G364="customer_lost",COUNTIFS($A$7:$A$406,A364,$D$7:$D$406,D364,$G$7:$G$406,"qualified_lead",$F$7:$F$406,"&lt;="&amp;F364,$B$7:$B$406,"Ja")=0),"Qualifikation fehlt","Bereit")))))))))</x:f>
      </x:c>
      <x:c r="W364" s="123" t="n">
        <x:f>IF(AND(B364="Ja",G364="qualified_lead",D364&lt;&gt;""),IF(COUNTIFS($A$7:A364,A364,$B$7:B364,"Ja",$D$7:D364,D364,$G$7:G364,"qualified_lead")=1,1,0),0)</x:f>
        <x:v>0</x:v>
      </x:c>
      <x:c r="X364" s="123" t="n">
        <x:f>IF(AND(B364="Ja",G364="customer_won",E364&lt;&gt;""),IF(COUNTIFS($A$7:A364,A364,$B$7:B364,"Ja",$E$7:E364,E364,$G$7:G364,"customer_won")=1,1,0),0)</x:f>
        <x:v>0</x:v>
      </x:c>
      <x:c r="Y364" s="133" t="str">
        <x:f>IF(D364="","",IF(COUNTIFS('KONTAKTE'!$A$7:$A$306,A364,'KONTAKTE'!$B$7:$B$306,D364)&lt;&gt;1,"",IFERROR(INDEX('KONTAKTE'!$F$7:$F$306,SUMIFS('KONTAKTE'!$AF$7:$AF$306,'KONTAKTE'!$A$7:$A$306,A364,'KONTAKTE'!$B$7:$B$306,D364)),"")))</x:f>
      </x:c>
    </x:row>
    <x:row r="365" ht="22.5" customHeight="1">
      <x:c r="A365" s="61" t="str">
        <x:v>Eigene Daten</x:v>
      </x:c>
      <x:c r="B365" s="61" t="str">
        <x:v>Ja</x:v>
      </x:c>
      <x:c r="C365" s="58"/>
      <x:c r="D365" s="58"/>
      <x:c r="E365" s="58"/>
      <x:c r="F365" s="125"/>
      <x:c r="G365" s="58"/>
      <x:c r="H365" s="58"/>
      <x:c r="I365" s="58"/>
      <x:c r="J365" s="129"/>
      <x:c r="K365" s="58"/>
      <x:c r="L365" s="58"/>
      <x:c r="M365" s="58"/>
      <x:c r="N365" s="58"/>
      <x:c r="O365" s="58"/>
      <x:c r="P365" s="58"/>
      <x:c r="Q365" s="58"/>
      <x:c r="R365" s="127" t="str">
        <x:f>IF(D365="","",IF(COUNTIFS('KONTAKTE'!$A$7:$A$306,A365,'KONTAKTE'!$B$7:$B$306,D365)&lt;&gt;1,"",IFERROR(INDEX('KONTAKTE'!$AD$7:$AD$306,SUMIFS('KONTAKTE'!$AF$7:$AF$306,'KONTAKTE'!$A$7:$A$306,A365,'KONTAKTE'!$B$7:$B$306,D365)),"")))</x:f>
      </x:c>
      <x:c r="S365" s="123" t="str">
        <x:f>IF(D365="","",IF(COUNTIFS('KONTAKTE'!$A$7:$A$306,A365,'KONTAKTE'!$B$7:$B$306,D365)&lt;&gt;1,"",IFERROR(INDEX('KONTAKTE'!$Z$7:$Z$306,SUMIFS('KONTAKTE'!$AF$7:$AF$306,'KONTAKTE'!$A$7:$A$306,A365,'KONTAKTE'!$B$7:$B$306,D365)),"")))</x:f>
      </x:c>
      <x:c r="T365" s="123" t="str">
        <x:f>IF(D365="","",IF(COUNTIFS('KONTAKTE'!$A$7:$A$306,A365,'KONTAKTE'!$B$7:$B$306,D365)&lt;&gt;1,"",IFERROR(INDEX('KONTAKTE'!$AA$7:$AA$306,SUMIFS('KONTAKTE'!$AF$7:$AF$306,'KONTAKTE'!$A$7:$A$306,A365,'KONTAKTE'!$B$7:$B$306,D365)),"")))</x:f>
      </x:c>
      <x:c r="U365" s="131" t="str">
        <x:f>IF(OR(D365="",F365="",Y365=""),"",IFERROR(INT(F365-Y365),""))</x:f>
      </x:c>
      <x:c r="V365" s="123" t="str">
        <x:f>IF(C365="","",IF(COUNTIFS('KONTAKTE'!$A$7:$A$306,A365,'KONTAKTE'!$B$7:$B$306,D365)=0,"Lead-ID fehlt",IF(COUNTIFS('KONTAKTE'!$A$7:$A$306,A365,'KONTAKTE'!$B$7:$B$306,D365)&gt;1,"Lead-ID doppelt",IF(AND(G365="customer_won",E365=""),"Deal-ID fehlt",IF(AND(B365="Ja",G365="qualified_lead",D365&lt;&gt;"",COUNTIFS($A$7:$A$406,A365,$B$7:$B$406,"Ja",$D$7:$D$406,D365,$G$7:$G$406,"qualified_lead")&gt;1),"Duplikat prüfen",IF(AND(B365="Ja",G365="customer_won",E365&lt;&gt;"",COUNTIFS($A$7:$A$406,A365,$B$7:$B$406,"Ja",$E$7:$E$406,E365,$G$7:$G$406,"customer_won")&gt;1),"Duplikat prüfen",IF(U365&lt;0,"Datum prüfen",IF(AND(OR(G365="customer_won",G365="revenue_recorded"),OR(J365="",K365="Nicht zutreffend")),"Wert prüfen",IF(AND(G365="customer_lost",COUNTIFS($A$7:$A$406,A365,$D$7:$D$406,D365,$G$7:$G$406,"qualified_lead",$F$7:$F$406,"&lt;="&amp;F365,$B$7:$B$406,"Ja")=0),"Qualifikation fehlt","Bereit")))))))))</x:f>
      </x:c>
      <x:c r="W365" s="123" t="n">
        <x:f>IF(AND(B365="Ja",G365="qualified_lead",D365&lt;&gt;""),IF(COUNTIFS($A$7:A365,A365,$B$7:B365,"Ja",$D$7:D365,D365,$G$7:G365,"qualified_lead")=1,1,0),0)</x:f>
        <x:v>0</x:v>
      </x:c>
      <x:c r="X365" s="123" t="n">
        <x:f>IF(AND(B365="Ja",G365="customer_won",E365&lt;&gt;""),IF(COUNTIFS($A$7:A365,A365,$B$7:B365,"Ja",$E$7:E365,E365,$G$7:G365,"customer_won")=1,1,0),0)</x:f>
        <x:v>0</x:v>
      </x:c>
      <x:c r="Y365" s="133" t="str">
        <x:f>IF(D365="","",IF(COUNTIFS('KONTAKTE'!$A$7:$A$306,A365,'KONTAKTE'!$B$7:$B$306,D365)&lt;&gt;1,"",IFERROR(INDEX('KONTAKTE'!$F$7:$F$306,SUMIFS('KONTAKTE'!$AF$7:$AF$306,'KONTAKTE'!$A$7:$A$306,A365,'KONTAKTE'!$B$7:$B$306,D365)),"")))</x:f>
      </x:c>
    </x:row>
    <x:row r="366" ht="22.5" customHeight="1">
      <x:c r="A366" s="61" t="str">
        <x:v>Eigene Daten</x:v>
      </x:c>
      <x:c r="B366" s="61" t="str">
        <x:v>Ja</x:v>
      </x:c>
      <x:c r="C366" s="58"/>
      <x:c r="D366" s="58"/>
      <x:c r="E366" s="58"/>
      <x:c r="F366" s="125"/>
      <x:c r="G366" s="58"/>
      <x:c r="H366" s="58"/>
      <x:c r="I366" s="58"/>
      <x:c r="J366" s="129"/>
      <x:c r="K366" s="58"/>
      <x:c r="L366" s="58"/>
      <x:c r="M366" s="58"/>
      <x:c r="N366" s="58"/>
      <x:c r="O366" s="58"/>
      <x:c r="P366" s="58"/>
      <x:c r="Q366" s="58"/>
      <x:c r="R366" s="127" t="str">
        <x:f>IF(D366="","",IF(COUNTIFS('KONTAKTE'!$A$7:$A$306,A366,'KONTAKTE'!$B$7:$B$306,D366)&lt;&gt;1,"",IFERROR(INDEX('KONTAKTE'!$AD$7:$AD$306,SUMIFS('KONTAKTE'!$AF$7:$AF$306,'KONTAKTE'!$A$7:$A$306,A366,'KONTAKTE'!$B$7:$B$306,D366)),"")))</x:f>
      </x:c>
      <x:c r="S366" s="123" t="str">
        <x:f>IF(D366="","",IF(COUNTIFS('KONTAKTE'!$A$7:$A$306,A366,'KONTAKTE'!$B$7:$B$306,D366)&lt;&gt;1,"",IFERROR(INDEX('KONTAKTE'!$Z$7:$Z$306,SUMIFS('KONTAKTE'!$AF$7:$AF$306,'KONTAKTE'!$A$7:$A$306,A366,'KONTAKTE'!$B$7:$B$306,D366)),"")))</x:f>
      </x:c>
      <x:c r="T366" s="123" t="str">
        <x:f>IF(D366="","",IF(COUNTIFS('KONTAKTE'!$A$7:$A$306,A366,'KONTAKTE'!$B$7:$B$306,D366)&lt;&gt;1,"",IFERROR(INDEX('KONTAKTE'!$AA$7:$AA$306,SUMIFS('KONTAKTE'!$AF$7:$AF$306,'KONTAKTE'!$A$7:$A$306,A366,'KONTAKTE'!$B$7:$B$306,D366)),"")))</x:f>
      </x:c>
      <x:c r="U366" s="131" t="str">
        <x:f>IF(OR(D366="",F366="",Y366=""),"",IFERROR(INT(F366-Y366),""))</x:f>
      </x:c>
      <x:c r="V366" s="123" t="str">
        <x:f>IF(C366="","",IF(COUNTIFS('KONTAKTE'!$A$7:$A$306,A366,'KONTAKTE'!$B$7:$B$306,D366)=0,"Lead-ID fehlt",IF(COUNTIFS('KONTAKTE'!$A$7:$A$306,A366,'KONTAKTE'!$B$7:$B$306,D366)&gt;1,"Lead-ID doppelt",IF(AND(G366="customer_won",E366=""),"Deal-ID fehlt",IF(AND(B366="Ja",G366="qualified_lead",D366&lt;&gt;"",COUNTIFS($A$7:$A$406,A366,$B$7:$B$406,"Ja",$D$7:$D$406,D366,$G$7:$G$406,"qualified_lead")&gt;1),"Duplikat prüfen",IF(AND(B366="Ja",G366="customer_won",E366&lt;&gt;"",COUNTIFS($A$7:$A$406,A366,$B$7:$B$406,"Ja",$E$7:$E$406,E366,$G$7:$G$406,"customer_won")&gt;1),"Duplikat prüfen",IF(U366&lt;0,"Datum prüfen",IF(AND(OR(G366="customer_won",G366="revenue_recorded"),OR(J366="",K366="Nicht zutreffend")),"Wert prüfen",IF(AND(G366="customer_lost",COUNTIFS($A$7:$A$406,A366,$D$7:$D$406,D366,$G$7:$G$406,"qualified_lead",$F$7:$F$406,"&lt;="&amp;F366,$B$7:$B$406,"Ja")=0),"Qualifikation fehlt","Bereit")))))))))</x:f>
      </x:c>
      <x:c r="W366" s="123" t="n">
        <x:f>IF(AND(B366="Ja",G366="qualified_lead",D366&lt;&gt;""),IF(COUNTIFS($A$7:A366,A366,$B$7:B366,"Ja",$D$7:D366,D366,$G$7:G366,"qualified_lead")=1,1,0),0)</x:f>
        <x:v>0</x:v>
      </x:c>
      <x:c r="X366" s="123" t="n">
        <x:f>IF(AND(B366="Ja",G366="customer_won",E366&lt;&gt;""),IF(COUNTIFS($A$7:A366,A366,$B$7:B366,"Ja",$E$7:E366,E366,$G$7:G366,"customer_won")=1,1,0),0)</x:f>
        <x:v>0</x:v>
      </x:c>
      <x:c r="Y366" s="133" t="str">
        <x:f>IF(D366="","",IF(COUNTIFS('KONTAKTE'!$A$7:$A$306,A366,'KONTAKTE'!$B$7:$B$306,D366)&lt;&gt;1,"",IFERROR(INDEX('KONTAKTE'!$F$7:$F$306,SUMIFS('KONTAKTE'!$AF$7:$AF$306,'KONTAKTE'!$A$7:$A$306,A366,'KONTAKTE'!$B$7:$B$306,D366)),"")))</x:f>
      </x:c>
    </x:row>
    <x:row r="367" ht="22.5" customHeight="1">
      <x:c r="A367" s="61" t="str">
        <x:v>Eigene Daten</x:v>
      </x:c>
      <x:c r="B367" s="61" t="str">
        <x:v>Ja</x:v>
      </x:c>
      <x:c r="C367" s="58"/>
      <x:c r="D367" s="58"/>
      <x:c r="E367" s="58"/>
      <x:c r="F367" s="125"/>
      <x:c r="G367" s="58"/>
      <x:c r="H367" s="58"/>
      <x:c r="I367" s="58"/>
      <x:c r="J367" s="129"/>
      <x:c r="K367" s="58"/>
      <x:c r="L367" s="58"/>
      <x:c r="M367" s="58"/>
      <x:c r="N367" s="58"/>
      <x:c r="O367" s="58"/>
      <x:c r="P367" s="58"/>
      <x:c r="Q367" s="58"/>
      <x:c r="R367" s="127" t="str">
        <x:f>IF(D367="","",IF(COUNTIFS('KONTAKTE'!$A$7:$A$306,A367,'KONTAKTE'!$B$7:$B$306,D367)&lt;&gt;1,"",IFERROR(INDEX('KONTAKTE'!$AD$7:$AD$306,SUMIFS('KONTAKTE'!$AF$7:$AF$306,'KONTAKTE'!$A$7:$A$306,A367,'KONTAKTE'!$B$7:$B$306,D367)),"")))</x:f>
      </x:c>
      <x:c r="S367" s="123" t="str">
        <x:f>IF(D367="","",IF(COUNTIFS('KONTAKTE'!$A$7:$A$306,A367,'KONTAKTE'!$B$7:$B$306,D367)&lt;&gt;1,"",IFERROR(INDEX('KONTAKTE'!$Z$7:$Z$306,SUMIFS('KONTAKTE'!$AF$7:$AF$306,'KONTAKTE'!$A$7:$A$306,A367,'KONTAKTE'!$B$7:$B$306,D367)),"")))</x:f>
      </x:c>
      <x:c r="T367" s="123" t="str">
        <x:f>IF(D367="","",IF(COUNTIFS('KONTAKTE'!$A$7:$A$306,A367,'KONTAKTE'!$B$7:$B$306,D367)&lt;&gt;1,"",IFERROR(INDEX('KONTAKTE'!$AA$7:$AA$306,SUMIFS('KONTAKTE'!$AF$7:$AF$306,'KONTAKTE'!$A$7:$A$306,A367,'KONTAKTE'!$B$7:$B$306,D367)),"")))</x:f>
      </x:c>
      <x:c r="U367" s="131" t="str">
        <x:f>IF(OR(D367="",F367="",Y367=""),"",IFERROR(INT(F367-Y367),""))</x:f>
      </x:c>
      <x:c r="V367" s="123" t="str">
        <x:f>IF(C367="","",IF(COUNTIFS('KONTAKTE'!$A$7:$A$306,A367,'KONTAKTE'!$B$7:$B$306,D367)=0,"Lead-ID fehlt",IF(COUNTIFS('KONTAKTE'!$A$7:$A$306,A367,'KONTAKTE'!$B$7:$B$306,D367)&gt;1,"Lead-ID doppelt",IF(AND(G367="customer_won",E367=""),"Deal-ID fehlt",IF(AND(B367="Ja",G367="qualified_lead",D367&lt;&gt;"",COUNTIFS($A$7:$A$406,A367,$B$7:$B$406,"Ja",$D$7:$D$406,D367,$G$7:$G$406,"qualified_lead")&gt;1),"Duplikat prüfen",IF(AND(B367="Ja",G367="customer_won",E367&lt;&gt;"",COUNTIFS($A$7:$A$406,A367,$B$7:$B$406,"Ja",$E$7:$E$406,E367,$G$7:$G$406,"customer_won")&gt;1),"Duplikat prüfen",IF(U367&lt;0,"Datum prüfen",IF(AND(OR(G367="customer_won",G367="revenue_recorded"),OR(J367="",K367="Nicht zutreffend")),"Wert prüfen",IF(AND(G367="customer_lost",COUNTIFS($A$7:$A$406,A367,$D$7:$D$406,D367,$G$7:$G$406,"qualified_lead",$F$7:$F$406,"&lt;="&amp;F367,$B$7:$B$406,"Ja")=0),"Qualifikation fehlt","Bereit")))))))))</x:f>
      </x:c>
      <x:c r="W367" s="123" t="n">
        <x:f>IF(AND(B367="Ja",G367="qualified_lead",D367&lt;&gt;""),IF(COUNTIFS($A$7:A367,A367,$B$7:B367,"Ja",$D$7:D367,D367,$G$7:G367,"qualified_lead")=1,1,0),0)</x:f>
        <x:v>0</x:v>
      </x:c>
      <x:c r="X367" s="123" t="n">
        <x:f>IF(AND(B367="Ja",G367="customer_won",E367&lt;&gt;""),IF(COUNTIFS($A$7:A367,A367,$B$7:B367,"Ja",$E$7:E367,E367,$G$7:G367,"customer_won")=1,1,0),0)</x:f>
        <x:v>0</x:v>
      </x:c>
      <x:c r="Y367" s="133" t="str">
        <x:f>IF(D367="","",IF(COUNTIFS('KONTAKTE'!$A$7:$A$306,A367,'KONTAKTE'!$B$7:$B$306,D367)&lt;&gt;1,"",IFERROR(INDEX('KONTAKTE'!$F$7:$F$306,SUMIFS('KONTAKTE'!$AF$7:$AF$306,'KONTAKTE'!$A$7:$A$306,A367,'KONTAKTE'!$B$7:$B$306,D367)),"")))</x:f>
      </x:c>
    </x:row>
    <x:row r="368" ht="22.5" customHeight="1">
      <x:c r="A368" s="61" t="str">
        <x:v>Eigene Daten</x:v>
      </x:c>
      <x:c r="B368" s="61" t="str">
        <x:v>Ja</x:v>
      </x:c>
      <x:c r="C368" s="58"/>
      <x:c r="D368" s="58"/>
      <x:c r="E368" s="58"/>
      <x:c r="F368" s="125"/>
      <x:c r="G368" s="58"/>
      <x:c r="H368" s="58"/>
      <x:c r="I368" s="58"/>
      <x:c r="J368" s="129"/>
      <x:c r="K368" s="58"/>
      <x:c r="L368" s="58"/>
      <x:c r="M368" s="58"/>
      <x:c r="N368" s="58"/>
      <x:c r="O368" s="58"/>
      <x:c r="P368" s="58"/>
      <x:c r="Q368" s="58"/>
      <x:c r="R368" s="127" t="str">
        <x:f>IF(D368="","",IF(COUNTIFS('KONTAKTE'!$A$7:$A$306,A368,'KONTAKTE'!$B$7:$B$306,D368)&lt;&gt;1,"",IFERROR(INDEX('KONTAKTE'!$AD$7:$AD$306,SUMIFS('KONTAKTE'!$AF$7:$AF$306,'KONTAKTE'!$A$7:$A$306,A368,'KONTAKTE'!$B$7:$B$306,D368)),"")))</x:f>
      </x:c>
      <x:c r="S368" s="123" t="str">
        <x:f>IF(D368="","",IF(COUNTIFS('KONTAKTE'!$A$7:$A$306,A368,'KONTAKTE'!$B$7:$B$306,D368)&lt;&gt;1,"",IFERROR(INDEX('KONTAKTE'!$Z$7:$Z$306,SUMIFS('KONTAKTE'!$AF$7:$AF$306,'KONTAKTE'!$A$7:$A$306,A368,'KONTAKTE'!$B$7:$B$306,D368)),"")))</x:f>
      </x:c>
      <x:c r="T368" s="123" t="str">
        <x:f>IF(D368="","",IF(COUNTIFS('KONTAKTE'!$A$7:$A$306,A368,'KONTAKTE'!$B$7:$B$306,D368)&lt;&gt;1,"",IFERROR(INDEX('KONTAKTE'!$AA$7:$AA$306,SUMIFS('KONTAKTE'!$AF$7:$AF$306,'KONTAKTE'!$A$7:$A$306,A368,'KONTAKTE'!$B$7:$B$306,D368)),"")))</x:f>
      </x:c>
      <x:c r="U368" s="131" t="str">
        <x:f>IF(OR(D368="",F368="",Y368=""),"",IFERROR(INT(F368-Y368),""))</x:f>
      </x:c>
      <x:c r="V368" s="123" t="str">
        <x:f>IF(C368="","",IF(COUNTIFS('KONTAKTE'!$A$7:$A$306,A368,'KONTAKTE'!$B$7:$B$306,D368)=0,"Lead-ID fehlt",IF(COUNTIFS('KONTAKTE'!$A$7:$A$306,A368,'KONTAKTE'!$B$7:$B$306,D368)&gt;1,"Lead-ID doppelt",IF(AND(G368="customer_won",E368=""),"Deal-ID fehlt",IF(AND(B368="Ja",G368="qualified_lead",D368&lt;&gt;"",COUNTIFS($A$7:$A$406,A368,$B$7:$B$406,"Ja",$D$7:$D$406,D368,$G$7:$G$406,"qualified_lead")&gt;1),"Duplikat prüfen",IF(AND(B368="Ja",G368="customer_won",E368&lt;&gt;"",COUNTIFS($A$7:$A$406,A368,$B$7:$B$406,"Ja",$E$7:$E$406,E368,$G$7:$G$406,"customer_won")&gt;1),"Duplikat prüfen",IF(U368&lt;0,"Datum prüfen",IF(AND(OR(G368="customer_won",G368="revenue_recorded"),OR(J368="",K368="Nicht zutreffend")),"Wert prüfen",IF(AND(G368="customer_lost",COUNTIFS($A$7:$A$406,A368,$D$7:$D$406,D368,$G$7:$G$406,"qualified_lead",$F$7:$F$406,"&lt;="&amp;F368,$B$7:$B$406,"Ja")=0),"Qualifikation fehlt","Bereit")))))))))</x:f>
      </x:c>
      <x:c r="W368" s="123" t="n">
        <x:f>IF(AND(B368="Ja",G368="qualified_lead",D368&lt;&gt;""),IF(COUNTIFS($A$7:A368,A368,$B$7:B368,"Ja",$D$7:D368,D368,$G$7:G368,"qualified_lead")=1,1,0),0)</x:f>
        <x:v>0</x:v>
      </x:c>
      <x:c r="X368" s="123" t="n">
        <x:f>IF(AND(B368="Ja",G368="customer_won",E368&lt;&gt;""),IF(COUNTIFS($A$7:A368,A368,$B$7:B368,"Ja",$E$7:E368,E368,$G$7:G368,"customer_won")=1,1,0),0)</x:f>
        <x:v>0</x:v>
      </x:c>
      <x:c r="Y368" s="133" t="str">
        <x:f>IF(D368="","",IF(COUNTIFS('KONTAKTE'!$A$7:$A$306,A368,'KONTAKTE'!$B$7:$B$306,D368)&lt;&gt;1,"",IFERROR(INDEX('KONTAKTE'!$F$7:$F$306,SUMIFS('KONTAKTE'!$AF$7:$AF$306,'KONTAKTE'!$A$7:$A$306,A368,'KONTAKTE'!$B$7:$B$306,D368)),"")))</x:f>
      </x:c>
    </x:row>
    <x:row r="369" ht="22.5" customHeight="1">
      <x:c r="A369" s="61" t="str">
        <x:v>Eigene Daten</x:v>
      </x:c>
      <x:c r="B369" s="61" t="str">
        <x:v>Ja</x:v>
      </x:c>
      <x:c r="C369" s="58"/>
      <x:c r="D369" s="58"/>
      <x:c r="E369" s="58"/>
      <x:c r="F369" s="125"/>
      <x:c r="G369" s="58"/>
      <x:c r="H369" s="58"/>
      <x:c r="I369" s="58"/>
      <x:c r="J369" s="129"/>
      <x:c r="K369" s="58"/>
      <x:c r="L369" s="58"/>
      <x:c r="M369" s="58"/>
      <x:c r="N369" s="58"/>
      <x:c r="O369" s="58"/>
      <x:c r="P369" s="58"/>
      <x:c r="Q369" s="58"/>
      <x:c r="R369" s="127" t="str">
        <x:f>IF(D369="","",IF(COUNTIFS('KONTAKTE'!$A$7:$A$306,A369,'KONTAKTE'!$B$7:$B$306,D369)&lt;&gt;1,"",IFERROR(INDEX('KONTAKTE'!$AD$7:$AD$306,SUMIFS('KONTAKTE'!$AF$7:$AF$306,'KONTAKTE'!$A$7:$A$306,A369,'KONTAKTE'!$B$7:$B$306,D369)),"")))</x:f>
      </x:c>
      <x:c r="S369" s="123" t="str">
        <x:f>IF(D369="","",IF(COUNTIFS('KONTAKTE'!$A$7:$A$306,A369,'KONTAKTE'!$B$7:$B$306,D369)&lt;&gt;1,"",IFERROR(INDEX('KONTAKTE'!$Z$7:$Z$306,SUMIFS('KONTAKTE'!$AF$7:$AF$306,'KONTAKTE'!$A$7:$A$306,A369,'KONTAKTE'!$B$7:$B$306,D369)),"")))</x:f>
      </x:c>
      <x:c r="T369" s="123" t="str">
        <x:f>IF(D369="","",IF(COUNTIFS('KONTAKTE'!$A$7:$A$306,A369,'KONTAKTE'!$B$7:$B$306,D369)&lt;&gt;1,"",IFERROR(INDEX('KONTAKTE'!$AA$7:$AA$306,SUMIFS('KONTAKTE'!$AF$7:$AF$306,'KONTAKTE'!$A$7:$A$306,A369,'KONTAKTE'!$B$7:$B$306,D369)),"")))</x:f>
      </x:c>
      <x:c r="U369" s="131" t="str">
        <x:f>IF(OR(D369="",F369="",Y369=""),"",IFERROR(INT(F369-Y369),""))</x:f>
      </x:c>
      <x:c r="V369" s="123" t="str">
        <x:f>IF(C369="","",IF(COUNTIFS('KONTAKTE'!$A$7:$A$306,A369,'KONTAKTE'!$B$7:$B$306,D369)=0,"Lead-ID fehlt",IF(COUNTIFS('KONTAKTE'!$A$7:$A$306,A369,'KONTAKTE'!$B$7:$B$306,D369)&gt;1,"Lead-ID doppelt",IF(AND(G369="customer_won",E369=""),"Deal-ID fehlt",IF(AND(B369="Ja",G369="qualified_lead",D369&lt;&gt;"",COUNTIFS($A$7:$A$406,A369,$B$7:$B$406,"Ja",$D$7:$D$406,D369,$G$7:$G$406,"qualified_lead")&gt;1),"Duplikat prüfen",IF(AND(B369="Ja",G369="customer_won",E369&lt;&gt;"",COUNTIFS($A$7:$A$406,A369,$B$7:$B$406,"Ja",$E$7:$E$406,E369,$G$7:$G$406,"customer_won")&gt;1),"Duplikat prüfen",IF(U369&lt;0,"Datum prüfen",IF(AND(OR(G369="customer_won",G369="revenue_recorded"),OR(J369="",K369="Nicht zutreffend")),"Wert prüfen",IF(AND(G369="customer_lost",COUNTIFS($A$7:$A$406,A369,$D$7:$D$406,D369,$G$7:$G$406,"qualified_lead",$F$7:$F$406,"&lt;="&amp;F369,$B$7:$B$406,"Ja")=0),"Qualifikation fehlt","Bereit")))))))))</x:f>
      </x:c>
      <x:c r="W369" s="123" t="n">
        <x:f>IF(AND(B369="Ja",G369="qualified_lead",D369&lt;&gt;""),IF(COUNTIFS($A$7:A369,A369,$B$7:B369,"Ja",$D$7:D369,D369,$G$7:G369,"qualified_lead")=1,1,0),0)</x:f>
        <x:v>0</x:v>
      </x:c>
      <x:c r="X369" s="123" t="n">
        <x:f>IF(AND(B369="Ja",G369="customer_won",E369&lt;&gt;""),IF(COUNTIFS($A$7:A369,A369,$B$7:B369,"Ja",$E$7:E369,E369,$G$7:G369,"customer_won")=1,1,0),0)</x:f>
        <x:v>0</x:v>
      </x:c>
      <x:c r="Y369" s="133" t="str">
        <x:f>IF(D369="","",IF(COUNTIFS('KONTAKTE'!$A$7:$A$306,A369,'KONTAKTE'!$B$7:$B$306,D369)&lt;&gt;1,"",IFERROR(INDEX('KONTAKTE'!$F$7:$F$306,SUMIFS('KONTAKTE'!$AF$7:$AF$306,'KONTAKTE'!$A$7:$A$306,A369,'KONTAKTE'!$B$7:$B$306,D369)),"")))</x:f>
      </x:c>
    </x:row>
    <x:row r="370" ht="22.5" customHeight="1">
      <x:c r="A370" s="61" t="str">
        <x:v>Eigene Daten</x:v>
      </x:c>
      <x:c r="B370" s="61" t="str">
        <x:v>Ja</x:v>
      </x:c>
      <x:c r="C370" s="58"/>
      <x:c r="D370" s="58"/>
      <x:c r="E370" s="58"/>
      <x:c r="F370" s="125"/>
      <x:c r="G370" s="58"/>
      <x:c r="H370" s="58"/>
      <x:c r="I370" s="58"/>
      <x:c r="J370" s="129"/>
      <x:c r="K370" s="58"/>
      <x:c r="L370" s="58"/>
      <x:c r="M370" s="58"/>
      <x:c r="N370" s="58"/>
      <x:c r="O370" s="58"/>
      <x:c r="P370" s="58"/>
      <x:c r="Q370" s="58"/>
      <x:c r="R370" s="127" t="str">
        <x:f>IF(D370="","",IF(COUNTIFS('KONTAKTE'!$A$7:$A$306,A370,'KONTAKTE'!$B$7:$B$306,D370)&lt;&gt;1,"",IFERROR(INDEX('KONTAKTE'!$AD$7:$AD$306,SUMIFS('KONTAKTE'!$AF$7:$AF$306,'KONTAKTE'!$A$7:$A$306,A370,'KONTAKTE'!$B$7:$B$306,D370)),"")))</x:f>
      </x:c>
      <x:c r="S370" s="123" t="str">
        <x:f>IF(D370="","",IF(COUNTIFS('KONTAKTE'!$A$7:$A$306,A370,'KONTAKTE'!$B$7:$B$306,D370)&lt;&gt;1,"",IFERROR(INDEX('KONTAKTE'!$Z$7:$Z$306,SUMIFS('KONTAKTE'!$AF$7:$AF$306,'KONTAKTE'!$A$7:$A$306,A370,'KONTAKTE'!$B$7:$B$306,D370)),"")))</x:f>
      </x:c>
      <x:c r="T370" s="123" t="str">
        <x:f>IF(D370="","",IF(COUNTIFS('KONTAKTE'!$A$7:$A$306,A370,'KONTAKTE'!$B$7:$B$306,D370)&lt;&gt;1,"",IFERROR(INDEX('KONTAKTE'!$AA$7:$AA$306,SUMIFS('KONTAKTE'!$AF$7:$AF$306,'KONTAKTE'!$A$7:$A$306,A370,'KONTAKTE'!$B$7:$B$306,D370)),"")))</x:f>
      </x:c>
      <x:c r="U370" s="131" t="str">
        <x:f>IF(OR(D370="",F370="",Y370=""),"",IFERROR(INT(F370-Y370),""))</x:f>
      </x:c>
      <x:c r="V370" s="123" t="str">
        <x:f>IF(C370="","",IF(COUNTIFS('KONTAKTE'!$A$7:$A$306,A370,'KONTAKTE'!$B$7:$B$306,D370)=0,"Lead-ID fehlt",IF(COUNTIFS('KONTAKTE'!$A$7:$A$306,A370,'KONTAKTE'!$B$7:$B$306,D370)&gt;1,"Lead-ID doppelt",IF(AND(G370="customer_won",E370=""),"Deal-ID fehlt",IF(AND(B370="Ja",G370="qualified_lead",D370&lt;&gt;"",COUNTIFS($A$7:$A$406,A370,$B$7:$B$406,"Ja",$D$7:$D$406,D370,$G$7:$G$406,"qualified_lead")&gt;1),"Duplikat prüfen",IF(AND(B370="Ja",G370="customer_won",E370&lt;&gt;"",COUNTIFS($A$7:$A$406,A370,$B$7:$B$406,"Ja",$E$7:$E$406,E370,$G$7:$G$406,"customer_won")&gt;1),"Duplikat prüfen",IF(U370&lt;0,"Datum prüfen",IF(AND(OR(G370="customer_won",G370="revenue_recorded"),OR(J370="",K370="Nicht zutreffend")),"Wert prüfen",IF(AND(G370="customer_lost",COUNTIFS($A$7:$A$406,A370,$D$7:$D$406,D370,$G$7:$G$406,"qualified_lead",$F$7:$F$406,"&lt;="&amp;F370,$B$7:$B$406,"Ja")=0),"Qualifikation fehlt","Bereit")))))))))</x:f>
      </x:c>
      <x:c r="W370" s="123" t="n">
        <x:f>IF(AND(B370="Ja",G370="qualified_lead",D370&lt;&gt;""),IF(COUNTIFS($A$7:A370,A370,$B$7:B370,"Ja",$D$7:D370,D370,$G$7:G370,"qualified_lead")=1,1,0),0)</x:f>
        <x:v>0</x:v>
      </x:c>
      <x:c r="X370" s="123" t="n">
        <x:f>IF(AND(B370="Ja",G370="customer_won",E370&lt;&gt;""),IF(COUNTIFS($A$7:A370,A370,$B$7:B370,"Ja",$E$7:E370,E370,$G$7:G370,"customer_won")=1,1,0),0)</x:f>
        <x:v>0</x:v>
      </x:c>
      <x:c r="Y370" s="133" t="str">
        <x:f>IF(D370="","",IF(COUNTIFS('KONTAKTE'!$A$7:$A$306,A370,'KONTAKTE'!$B$7:$B$306,D370)&lt;&gt;1,"",IFERROR(INDEX('KONTAKTE'!$F$7:$F$306,SUMIFS('KONTAKTE'!$AF$7:$AF$306,'KONTAKTE'!$A$7:$A$306,A370,'KONTAKTE'!$B$7:$B$306,D370)),"")))</x:f>
      </x:c>
    </x:row>
    <x:row r="371" ht="22.5" customHeight="1">
      <x:c r="A371" s="61" t="str">
        <x:v>Eigene Daten</x:v>
      </x:c>
      <x:c r="B371" s="61" t="str">
        <x:v>Ja</x:v>
      </x:c>
      <x:c r="C371" s="58"/>
      <x:c r="D371" s="58"/>
      <x:c r="E371" s="58"/>
      <x:c r="F371" s="125"/>
      <x:c r="G371" s="58"/>
      <x:c r="H371" s="58"/>
      <x:c r="I371" s="58"/>
      <x:c r="J371" s="129"/>
      <x:c r="K371" s="58"/>
      <x:c r="L371" s="58"/>
      <x:c r="M371" s="58"/>
      <x:c r="N371" s="58"/>
      <x:c r="O371" s="58"/>
      <x:c r="P371" s="58"/>
      <x:c r="Q371" s="58"/>
      <x:c r="R371" s="127" t="str">
        <x:f>IF(D371="","",IF(COUNTIFS('KONTAKTE'!$A$7:$A$306,A371,'KONTAKTE'!$B$7:$B$306,D371)&lt;&gt;1,"",IFERROR(INDEX('KONTAKTE'!$AD$7:$AD$306,SUMIFS('KONTAKTE'!$AF$7:$AF$306,'KONTAKTE'!$A$7:$A$306,A371,'KONTAKTE'!$B$7:$B$306,D371)),"")))</x:f>
      </x:c>
      <x:c r="S371" s="123" t="str">
        <x:f>IF(D371="","",IF(COUNTIFS('KONTAKTE'!$A$7:$A$306,A371,'KONTAKTE'!$B$7:$B$306,D371)&lt;&gt;1,"",IFERROR(INDEX('KONTAKTE'!$Z$7:$Z$306,SUMIFS('KONTAKTE'!$AF$7:$AF$306,'KONTAKTE'!$A$7:$A$306,A371,'KONTAKTE'!$B$7:$B$306,D371)),"")))</x:f>
      </x:c>
      <x:c r="T371" s="123" t="str">
        <x:f>IF(D371="","",IF(COUNTIFS('KONTAKTE'!$A$7:$A$306,A371,'KONTAKTE'!$B$7:$B$306,D371)&lt;&gt;1,"",IFERROR(INDEX('KONTAKTE'!$AA$7:$AA$306,SUMIFS('KONTAKTE'!$AF$7:$AF$306,'KONTAKTE'!$A$7:$A$306,A371,'KONTAKTE'!$B$7:$B$306,D371)),"")))</x:f>
      </x:c>
      <x:c r="U371" s="131" t="str">
        <x:f>IF(OR(D371="",F371="",Y371=""),"",IFERROR(INT(F371-Y371),""))</x:f>
      </x:c>
      <x:c r="V371" s="123" t="str">
        <x:f>IF(C371="","",IF(COUNTIFS('KONTAKTE'!$A$7:$A$306,A371,'KONTAKTE'!$B$7:$B$306,D371)=0,"Lead-ID fehlt",IF(COUNTIFS('KONTAKTE'!$A$7:$A$306,A371,'KONTAKTE'!$B$7:$B$306,D371)&gt;1,"Lead-ID doppelt",IF(AND(G371="customer_won",E371=""),"Deal-ID fehlt",IF(AND(B371="Ja",G371="qualified_lead",D371&lt;&gt;"",COUNTIFS($A$7:$A$406,A371,$B$7:$B$406,"Ja",$D$7:$D$406,D371,$G$7:$G$406,"qualified_lead")&gt;1),"Duplikat prüfen",IF(AND(B371="Ja",G371="customer_won",E371&lt;&gt;"",COUNTIFS($A$7:$A$406,A371,$B$7:$B$406,"Ja",$E$7:$E$406,E371,$G$7:$G$406,"customer_won")&gt;1),"Duplikat prüfen",IF(U371&lt;0,"Datum prüfen",IF(AND(OR(G371="customer_won",G371="revenue_recorded"),OR(J371="",K371="Nicht zutreffend")),"Wert prüfen",IF(AND(G371="customer_lost",COUNTIFS($A$7:$A$406,A371,$D$7:$D$406,D371,$G$7:$G$406,"qualified_lead",$F$7:$F$406,"&lt;="&amp;F371,$B$7:$B$406,"Ja")=0),"Qualifikation fehlt","Bereit")))))))))</x:f>
      </x:c>
      <x:c r="W371" s="123" t="n">
        <x:f>IF(AND(B371="Ja",G371="qualified_lead",D371&lt;&gt;""),IF(COUNTIFS($A$7:A371,A371,$B$7:B371,"Ja",$D$7:D371,D371,$G$7:G371,"qualified_lead")=1,1,0),0)</x:f>
        <x:v>0</x:v>
      </x:c>
      <x:c r="X371" s="123" t="n">
        <x:f>IF(AND(B371="Ja",G371="customer_won",E371&lt;&gt;""),IF(COUNTIFS($A$7:A371,A371,$B$7:B371,"Ja",$E$7:E371,E371,$G$7:G371,"customer_won")=1,1,0),0)</x:f>
        <x:v>0</x:v>
      </x:c>
      <x:c r="Y371" s="133" t="str">
        <x:f>IF(D371="","",IF(COUNTIFS('KONTAKTE'!$A$7:$A$306,A371,'KONTAKTE'!$B$7:$B$306,D371)&lt;&gt;1,"",IFERROR(INDEX('KONTAKTE'!$F$7:$F$306,SUMIFS('KONTAKTE'!$AF$7:$AF$306,'KONTAKTE'!$A$7:$A$306,A371,'KONTAKTE'!$B$7:$B$306,D371)),"")))</x:f>
      </x:c>
    </x:row>
    <x:row r="372" ht="22.5" customHeight="1">
      <x:c r="A372" s="61" t="str">
        <x:v>Eigene Daten</x:v>
      </x:c>
      <x:c r="B372" s="61" t="str">
        <x:v>Ja</x:v>
      </x:c>
      <x:c r="C372" s="58"/>
      <x:c r="D372" s="58"/>
      <x:c r="E372" s="58"/>
      <x:c r="F372" s="125"/>
      <x:c r="G372" s="58"/>
      <x:c r="H372" s="58"/>
      <x:c r="I372" s="58"/>
      <x:c r="J372" s="129"/>
      <x:c r="K372" s="58"/>
      <x:c r="L372" s="58"/>
      <x:c r="M372" s="58"/>
      <x:c r="N372" s="58"/>
      <x:c r="O372" s="58"/>
      <x:c r="P372" s="58"/>
      <x:c r="Q372" s="58"/>
      <x:c r="R372" s="127" t="str">
        <x:f>IF(D372="","",IF(COUNTIFS('KONTAKTE'!$A$7:$A$306,A372,'KONTAKTE'!$B$7:$B$306,D372)&lt;&gt;1,"",IFERROR(INDEX('KONTAKTE'!$AD$7:$AD$306,SUMIFS('KONTAKTE'!$AF$7:$AF$306,'KONTAKTE'!$A$7:$A$306,A372,'KONTAKTE'!$B$7:$B$306,D372)),"")))</x:f>
      </x:c>
      <x:c r="S372" s="123" t="str">
        <x:f>IF(D372="","",IF(COUNTIFS('KONTAKTE'!$A$7:$A$306,A372,'KONTAKTE'!$B$7:$B$306,D372)&lt;&gt;1,"",IFERROR(INDEX('KONTAKTE'!$Z$7:$Z$306,SUMIFS('KONTAKTE'!$AF$7:$AF$306,'KONTAKTE'!$A$7:$A$306,A372,'KONTAKTE'!$B$7:$B$306,D372)),"")))</x:f>
      </x:c>
      <x:c r="T372" s="123" t="str">
        <x:f>IF(D372="","",IF(COUNTIFS('KONTAKTE'!$A$7:$A$306,A372,'KONTAKTE'!$B$7:$B$306,D372)&lt;&gt;1,"",IFERROR(INDEX('KONTAKTE'!$AA$7:$AA$306,SUMIFS('KONTAKTE'!$AF$7:$AF$306,'KONTAKTE'!$A$7:$A$306,A372,'KONTAKTE'!$B$7:$B$306,D372)),"")))</x:f>
      </x:c>
      <x:c r="U372" s="131" t="str">
        <x:f>IF(OR(D372="",F372="",Y372=""),"",IFERROR(INT(F372-Y372),""))</x:f>
      </x:c>
      <x:c r="V372" s="123" t="str">
        <x:f>IF(C372="","",IF(COUNTIFS('KONTAKTE'!$A$7:$A$306,A372,'KONTAKTE'!$B$7:$B$306,D372)=0,"Lead-ID fehlt",IF(COUNTIFS('KONTAKTE'!$A$7:$A$306,A372,'KONTAKTE'!$B$7:$B$306,D372)&gt;1,"Lead-ID doppelt",IF(AND(G372="customer_won",E372=""),"Deal-ID fehlt",IF(AND(B372="Ja",G372="qualified_lead",D372&lt;&gt;"",COUNTIFS($A$7:$A$406,A372,$B$7:$B$406,"Ja",$D$7:$D$406,D372,$G$7:$G$406,"qualified_lead")&gt;1),"Duplikat prüfen",IF(AND(B372="Ja",G372="customer_won",E372&lt;&gt;"",COUNTIFS($A$7:$A$406,A372,$B$7:$B$406,"Ja",$E$7:$E$406,E372,$G$7:$G$406,"customer_won")&gt;1),"Duplikat prüfen",IF(U372&lt;0,"Datum prüfen",IF(AND(OR(G372="customer_won",G372="revenue_recorded"),OR(J372="",K372="Nicht zutreffend")),"Wert prüfen",IF(AND(G372="customer_lost",COUNTIFS($A$7:$A$406,A372,$D$7:$D$406,D372,$G$7:$G$406,"qualified_lead",$F$7:$F$406,"&lt;="&amp;F372,$B$7:$B$406,"Ja")=0),"Qualifikation fehlt","Bereit")))))))))</x:f>
      </x:c>
      <x:c r="W372" s="123" t="n">
        <x:f>IF(AND(B372="Ja",G372="qualified_lead",D372&lt;&gt;""),IF(COUNTIFS($A$7:A372,A372,$B$7:B372,"Ja",$D$7:D372,D372,$G$7:G372,"qualified_lead")=1,1,0),0)</x:f>
        <x:v>0</x:v>
      </x:c>
      <x:c r="X372" s="123" t="n">
        <x:f>IF(AND(B372="Ja",G372="customer_won",E372&lt;&gt;""),IF(COUNTIFS($A$7:A372,A372,$B$7:B372,"Ja",$E$7:E372,E372,$G$7:G372,"customer_won")=1,1,0),0)</x:f>
        <x:v>0</x:v>
      </x:c>
      <x:c r="Y372" s="133" t="str">
        <x:f>IF(D372="","",IF(COUNTIFS('KONTAKTE'!$A$7:$A$306,A372,'KONTAKTE'!$B$7:$B$306,D372)&lt;&gt;1,"",IFERROR(INDEX('KONTAKTE'!$F$7:$F$306,SUMIFS('KONTAKTE'!$AF$7:$AF$306,'KONTAKTE'!$A$7:$A$306,A372,'KONTAKTE'!$B$7:$B$306,D372)),"")))</x:f>
      </x:c>
    </x:row>
    <x:row r="373" ht="22.5" customHeight="1">
      <x:c r="A373" s="61" t="str">
        <x:v>Eigene Daten</x:v>
      </x:c>
      <x:c r="B373" s="61" t="str">
        <x:v>Ja</x:v>
      </x:c>
      <x:c r="C373" s="58"/>
      <x:c r="D373" s="58"/>
      <x:c r="E373" s="58"/>
      <x:c r="F373" s="125"/>
      <x:c r="G373" s="58"/>
      <x:c r="H373" s="58"/>
      <x:c r="I373" s="58"/>
      <x:c r="J373" s="129"/>
      <x:c r="K373" s="58"/>
      <x:c r="L373" s="58"/>
      <x:c r="M373" s="58"/>
      <x:c r="N373" s="58"/>
      <x:c r="O373" s="58"/>
      <x:c r="P373" s="58"/>
      <x:c r="Q373" s="58"/>
      <x:c r="R373" s="127" t="str">
        <x:f>IF(D373="","",IF(COUNTIFS('KONTAKTE'!$A$7:$A$306,A373,'KONTAKTE'!$B$7:$B$306,D373)&lt;&gt;1,"",IFERROR(INDEX('KONTAKTE'!$AD$7:$AD$306,SUMIFS('KONTAKTE'!$AF$7:$AF$306,'KONTAKTE'!$A$7:$A$306,A373,'KONTAKTE'!$B$7:$B$306,D373)),"")))</x:f>
      </x:c>
      <x:c r="S373" s="123" t="str">
        <x:f>IF(D373="","",IF(COUNTIFS('KONTAKTE'!$A$7:$A$306,A373,'KONTAKTE'!$B$7:$B$306,D373)&lt;&gt;1,"",IFERROR(INDEX('KONTAKTE'!$Z$7:$Z$306,SUMIFS('KONTAKTE'!$AF$7:$AF$306,'KONTAKTE'!$A$7:$A$306,A373,'KONTAKTE'!$B$7:$B$306,D373)),"")))</x:f>
      </x:c>
      <x:c r="T373" s="123" t="str">
        <x:f>IF(D373="","",IF(COUNTIFS('KONTAKTE'!$A$7:$A$306,A373,'KONTAKTE'!$B$7:$B$306,D373)&lt;&gt;1,"",IFERROR(INDEX('KONTAKTE'!$AA$7:$AA$306,SUMIFS('KONTAKTE'!$AF$7:$AF$306,'KONTAKTE'!$A$7:$A$306,A373,'KONTAKTE'!$B$7:$B$306,D373)),"")))</x:f>
      </x:c>
      <x:c r="U373" s="131" t="str">
        <x:f>IF(OR(D373="",F373="",Y373=""),"",IFERROR(INT(F373-Y373),""))</x:f>
      </x:c>
      <x:c r="V373" s="123" t="str">
        <x:f>IF(C373="","",IF(COUNTIFS('KONTAKTE'!$A$7:$A$306,A373,'KONTAKTE'!$B$7:$B$306,D373)=0,"Lead-ID fehlt",IF(COUNTIFS('KONTAKTE'!$A$7:$A$306,A373,'KONTAKTE'!$B$7:$B$306,D373)&gt;1,"Lead-ID doppelt",IF(AND(G373="customer_won",E373=""),"Deal-ID fehlt",IF(AND(B373="Ja",G373="qualified_lead",D373&lt;&gt;"",COUNTIFS($A$7:$A$406,A373,$B$7:$B$406,"Ja",$D$7:$D$406,D373,$G$7:$G$406,"qualified_lead")&gt;1),"Duplikat prüfen",IF(AND(B373="Ja",G373="customer_won",E373&lt;&gt;"",COUNTIFS($A$7:$A$406,A373,$B$7:$B$406,"Ja",$E$7:$E$406,E373,$G$7:$G$406,"customer_won")&gt;1),"Duplikat prüfen",IF(U373&lt;0,"Datum prüfen",IF(AND(OR(G373="customer_won",G373="revenue_recorded"),OR(J373="",K373="Nicht zutreffend")),"Wert prüfen",IF(AND(G373="customer_lost",COUNTIFS($A$7:$A$406,A373,$D$7:$D$406,D373,$G$7:$G$406,"qualified_lead",$F$7:$F$406,"&lt;="&amp;F373,$B$7:$B$406,"Ja")=0),"Qualifikation fehlt","Bereit")))))))))</x:f>
      </x:c>
      <x:c r="W373" s="123" t="n">
        <x:f>IF(AND(B373="Ja",G373="qualified_lead",D373&lt;&gt;""),IF(COUNTIFS($A$7:A373,A373,$B$7:B373,"Ja",$D$7:D373,D373,$G$7:G373,"qualified_lead")=1,1,0),0)</x:f>
        <x:v>0</x:v>
      </x:c>
      <x:c r="X373" s="123" t="n">
        <x:f>IF(AND(B373="Ja",G373="customer_won",E373&lt;&gt;""),IF(COUNTIFS($A$7:A373,A373,$B$7:B373,"Ja",$E$7:E373,E373,$G$7:G373,"customer_won")=1,1,0),0)</x:f>
        <x:v>0</x:v>
      </x:c>
      <x:c r="Y373" s="133" t="str">
        <x:f>IF(D373="","",IF(COUNTIFS('KONTAKTE'!$A$7:$A$306,A373,'KONTAKTE'!$B$7:$B$306,D373)&lt;&gt;1,"",IFERROR(INDEX('KONTAKTE'!$F$7:$F$306,SUMIFS('KONTAKTE'!$AF$7:$AF$306,'KONTAKTE'!$A$7:$A$306,A373,'KONTAKTE'!$B$7:$B$306,D373)),"")))</x:f>
      </x:c>
    </x:row>
    <x:row r="374" ht="22.5" customHeight="1">
      <x:c r="A374" s="61" t="str">
        <x:v>Eigene Daten</x:v>
      </x:c>
      <x:c r="B374" s="61" t="str">
        <x:v>Ja</x:v>
      </x:c>
      <x:c r="C374" s="58"/>
      <x:c r="D374" s="58"/>
      <x:c r="E374" s="58"/>
      <x:c r="F374" s="125"/>
      <x:c r="G374" s="58"/>
      <x:c r="H374" s="58"/>
      <x:c r="I374" s="58"/>
      <x:c r="J374" s="129"/>
      <x:c r="K374" s="58"/>
      <x:c r="L374" s="58"/>
      <x:c r="M374" s="58"/>
      <x:c r="N374" s="58"/>
      <x:c r="O374" s="58"/>
      <x:c r="P374" s="58"/>
      <x:c r="Q374" s="58"/>
      <x:c r="R374" s="127" t="str">
        <x:f>IF(D374="","",IF(COUNTIFS('KONTAKTE'!$A$7:$A$306,A374,'KONTAKTE'!$B$7:$B$306,D374)&lt;&gt;1,"",IFERROR(INDEX('KONTAKTE'!$AD$7:$AD$306,SUMIFS('KONTAKTE'!$AF$7:$AF$306,'KONTAKTE'!$A$7:$A$306,A374,'KONTAKTE'!$B$7:$B$306,D374)),"")))</x:f>
      </x:c>
      <x:c r="S374" s="123" t="str">
        <x:f>IF(D374="","",IF(COUNTIFS('KONTAKTE'!$A$7:$A$306,A374,'KONTAKTE'!$B$7:$B$306,D374)&lt;&gt;1,"",IFERROR(INDEX('KONTAKTE'!$Z$7:$Z$306,SUMIFS('KONTAKTE'!$AF$7:$AF$306,'KONTAKTE'!$A$7:$A$306,A374,'KONTAKTE'!$B$7:$B$306,D374)),"")))</x:f>
      </x:c>
      <x:c r="T374" s="123" t="str">
        <x:f>IF(D374="","",IF(COUNTIFS('KONTAKTE'!$A$7:$A$306,A374,'KONTAKTE'!$B$7:$B$306,D374)&lt;&gt;1,"",IFERROR(INDEX('KONTAKTE'!$AA$7:$AA$306,SUMIFS('KONTAKTE'!$AF$7:$AF$306,'KONTAKTE'!$A$7:$A$306,A374,'KONTAKTE'!$B$7:$B$306,D374)),"")))</x:f>
      </x:c>
      <x:c r="U374" s="131" t="str">
        <x:f>IF(OR(D374="",F374="",Y374=""),"",IFERROR(INT(F374-Y374),""))</x:f>
      </x:c>
      <x:c r="V374" s="123" t="str">
        <x:f>IF(C374="","",IF(COUNTIFS('KONTAKTE'!$A$7:$A$306,A374,'KONTAKTE'!$B$7:$B$306,D374)=0,"Lead-ID fehlt",IF(COUNTIFS('KONTAKTE'!$A$7:$A$306,A374,'KONTAKTE'!$B$7:$B$306,D374)&gt;1,"Lead-ID doppelt",IF(AND(G374="customer_won",E374=""),"Deal-ID fehlt",IF(AND(B374="Ja",G374="qualified_lead",D374&lt;&gt;"",COUNTIFS($A$7:$A$406,A374,$B$7:$B$406,"Ja",$D$7:$D$406,D374,$G$7:$G$406,"qualified_lead")&gt;1),"Duplikat prüfen",IF(AND(B374="Ja",G374="customer_won",E374&lt;&gt;"",COUNTIFS($A$7:$A$406,A374,$B$7:$B$406,"Ja",$E$7:$E$406,E374,$G$7:$G$406,"customer_won")&gt;1),"Duplikat prüfen",IF(U374&lt;0,"Datum prüfen",IF(AND(OR(G374="customer_won",G374="revenue_recorded"),OR(J374="",K374="Nicht zutreffend")),"Wert prüfen",IF(AND(G374="customer_lost",COUNTIFS($A$7:$A$406,A374,$D$7:$D$406,D374,$G$7:$G$406,"qualified_lead",$F$7:$F$406,"&lt;="&amp;F374,$B$7:$B$406,"Ja")=0),"Qualifikation fehlt","Bereit")))))))))</x:f>
      </x:c>
      <x:c r="W374" s="123" t="n">
        <x:f>IF(AND(B374="Ja",G374="qualified_lead",D374&lt;&gt;""),IF(COUNTIFS($A$7:A374,A374,$B$7:B374,"Ja",$D$7:D374,D374,$G$7:G374,"qualified_lead")=1,1,0),0)</x:f>
        <x:v>0</x:v>
      </x:c>
      <x:c r="X374" s="123" t="n">
        <x:f>IF(AND(B374="Ja",G374="customer_won",E374&lt;&gt;""),IF(COUNTIFS($A$7:A374,A374,$B$7:B374,"Ja",$E$7:E374,E374,$G$7:G374,"customer_won")=1,1,0),0)</x:f>
        <x:v>0</x:v>
      </x:c>
      <x:c r="Y374" s="133" t="str">
        <x:f>IF(D374="","",IF(COUNTIFS('KONTAKTE'!$A$7:$A$306,A374,'KONTAKTE'!$B$7:$B$306,D374)&lt;&gt;1,"",IFERROR(INDEX('KONTAKTE'!$F$7:$F$306,SUMIFS('KONTAKTE'!$AF$7:$AF$306,'KONTAKTE'!$A$7:$A$306,A374,'KONTAKTE'!$B$7:$B$306,D374)),"")))</x:f>
      </x:c>
    </x:row>
    <x:row r="375" ht="22.5" customHeight="1">
      <x:c r="A375" s="61" t="str">
        <x:v>Eigene Daten</x:v>
      </x:c>
      <x:c r="B375" s="61" t="str">
        <x:v>Ja</x:v>
      </x:c>
      <x:c r="C375" s="58"/>
      <x:c r="D375" s="58"/>
      <x:c r="E375" s="58"/>
      <x:c r="F375" s="125"/>
      <x:c r="G375" s="58"/>
      <x:c r="H375" s="58"/>
      <x:c r="I375" s="58"/>
      <x:c r="J375" s="129"/>
      <x:c r="K375" s="58"/>
      <x:c r="L375" s="58"/>
      <x:c r="M375" s="58"/>
      <x:c r="N375" s="58"/>
      <x:c r="O375" s="58"/>
      <x:c r="P375" s="58"/>
      <x:c r="Q375" s="58"/>
      <x:c r="R375" s="127" t="str">
        <x:f>IF(D375="","",IF(COUNTIFS('KONTAKTE'!$A$7:$A$306,A375,'KONTAKTE'!$B$7:$B$306,D375)&lt;&gt;1,"",IFERROR(INDEX('KONTAKTE'!$AD$7:$AD$306,SUMIFS('KONTAKTE'!$AF$7:$AF$306,'KONTAKTE'!$A$7:$A$306,A375,'KONTAKTE'!$B$7:$B$306,D375)),"")))</x:f>
      </x:c>
      <x:c r="S375" s="123" t="str">
        <x:f>IF(D375="","",IF(COUNTIFS('KONTAKTE'!$A$7:$A$306,A375,'KONTAKTE'!$B$7:$B$306,D375)&lt;&gt;1,"",IFERROR(INDEX('KONTAKTE'!$Z$7:$Z$306,SUMIFS('KONTAKTE'!$AF$7:$AF$306,'KONTAKTE'!$A$7:$A$306,A375,'KONTAKTE'!$B$7:$B$306,D375)),"")))</x:f>
      </x:c>
      <x:c r="T375" s="123" t="str">
        <x:f>IF(D375="","",IF(COUNTIFS('KONTAKTE'!$A$7:$A$306,A375,'KONTAKTE'!$B$7:$B$306,D375)&lt;&gt;1,"",IFERROR(INDEX('KONTAKTE'!$AA$7:$AA$306,SUMIFS('KONTAKTE'!$AF$7:$AF$306,'KONTAKTE'!$A$7:$A$306,A375,'KONTAKTE'!$B$7:$B$306,D375)),"")))</x:f>
      </x:c>
      <x:c r="U375" s="131" t="str">
        <x:f>IF(OR(D375="",F375="",Y375=""),"",IFERROR(INT(F375-Y375),""))</x:f>
      </x:c>
      <x:c r="V375" s="123" t="str">
        <x:f>IF(C375="","",IF(COUNTIFS('KONTAKTE'!$A$7:$A$306,A375,'KONTAKTE'!$B$7:$B$306,D375)=0,"Lead-ID fehlt",IF(COUNTIFS('KONTAKTE'!$A$7:$A$306,A375,'KONTAKTE'!$B$7:$B$306,D375)&gt;1,"Lead-ID doppelt",IF(AND(G375="customer_won",E375=""),"Deal-ID fehlt",IF(AND(B375="Ja",G375="qualified_lead",D375&lt;&gt;"",COUNTIFS($A$7:$A$406,A375,$B$7:$B$406,"Ja",$D$7:$D$406,D375,$G$7:$G$406,"qualified_lead")&gt;1),"Duplikat prüfen",IF(AND(B375="Ja",G375="customer_won",E375&lt;&gt;"",COUNTIFS($A$7:$A$406,A375,$B$7:$B$406,"Ja",$E$7:$E$406,E375,$G$7:$G$406,"customer_won")&gt;1),"Duplikat prüfen",IF(U375&lt;0,"Datum prüfen",IF(AND(OR(G375="customer_won",G375="revenue_recorded"),OR(J375="",K375="Nicht zutreffend")),"Wert prüfen",IF(AND(G375="customer_lost",COUNTIFS($A$7:$A$406,A375,$D$7:$D$406,D375,$G$7:$G$406,"qualified_lead",$F$7:$F$406,"&lt;="&amp;F375,$B$7:$B$406,"Ja")=0),"Qualifikation fehlt","Bereit")))))))))</x:f>
      </x:c>
      <x:c r="W375" s="123" t="n">
        <x:f>IF(AND(B375="Ja",G375="qualified_lead",D375&lt;&gt;""),IF(COUNTIFS($A$7:A375,A375,$B$7:B375,"Ja",$D$7:D375,D375,$G$7:G375,"qualified_lead")=1,1,0),0)</x:f>
        <x:v>0</x:v>
      </x:c>
      <x:c r="X375" s="123" t="n">
        <x:f>IF(AND(B375="Ja",G375="customer_won",E375&lt;&gt;""),IF(COUNTIFS($A$7:A375,A375,$B$7:B375,"Ja",$E$7:E375,E375,$G$7:G375,"customer_won")=1,1,0),0)</x:f>
        <x:v>0</x:v>
      </x:c>
      <x:c r="Y375" s="133" t="str">
        <x:f>IF(D375="","",IF(COUNTIFS('KONTAKTE'!$A$7:$A$306,A375,'KONTAKTE'!$B$7:$B$306,D375)&lt;&gt;1,"",IFERROR(INDEX('KONTAKTE'!$F$7:$F$306,SUMIFS('KONTAKTE'!$AF$7:$AF$306,'KONTAKTE'!$A$7:$A$306,A375,'KONTAKTE'!$B$7:$B$306,D375)),"")))</x:f>
      </x:c>
    </x:row>
    <x:row r="376" ht="22.5" customHeight="1">
      <x:c r="A376" s="61" t="str">
        <x:v>Eigene Daten</x:v>
      </x:c>
      <x:c r="B376" s="61" t="str">
        <x:v>Ja</x:v>
      </x:c>
      <x:c r="C376" s="58"/>
      <x:c r="D376" s="58"/>
      <x:c r="E376" s="58"/>
      <x:c r="F376" s="125"/>
      <x:c r="G376" s="58"/>
      <x:c r="H376" s="58"/>
      <x:c r="I376" s="58"/>
      <x:c r="J376" s="129"/>
      <x:c r="K376" s="58"/>
      <x:c r="L376" s="58"/>
      <x:c r="M376" s="58"/>
      <x:c r="N376" s="58"/>
      <x:c r="O376" s="58"/>
      <x:c r="P376" s="58"/>
      <x:c r="Q376" s="58"/>
      <x:c r="R376" s="127" t="str">
        <x:f>IF(D376="","",IF(COUNTIFS('KONTAKTE'!$A$7:$A$306,A376,'KONTAKTE'!$B$7:$B$306,D376)&lt;&gt;1,"",IFERROR(INDEX('KONTAKTE'!$AD$7:$AD$306,SUMIFS('KONTAKTE'!$AF$7:$AF$306,'KONTAKTE'!$A$7:$A$306,A376,'KONTAKTE'!$B$7:$B$306,D376)),"")))</x:f>
      </x:c>
      <x:c r="S376" s="123" t="str">
        <x:f>IF(D376="","",IF(COUNTIFS('KONTAKTE'!$A$7:$A$306,A376,'KONTAKTE'!$B$7:$B$306,D376)&lt;&gt;1,"",IFERROR(INDEX('KONTAKTE'!$Z$7:$Z$306,SUMIFS('KONTAKTE'!$AF$7:$AF$306,'KONTAKTE'!$A$7:$A$306,A376,'KONTAKTE'!$B$7:$B$306,D376)),"")))</x:f>
      </x:c>
      <x:c r="T376" s="123" t="str">
        <x:f>IF(D376="","",IF(COUNTIFS('KONTAKTE'!$A$7:$A$306,A376,'KONTAKTE'!$B$7:$B$306,D376)&lt;&gt;1,"",IFERROR(INDEX('KONTAKTE'!$AA$7:$AA$306,SUMIFS('KONTAKTE'!$AF$7:$AF$306,'KONTAKTE'!$A$7:$A$306,A376,'KONTAKTE'!$B$7:$B$306,D376)),"")))</x:f>
      </x:c>
      <x:c r="U376" s="131" t="str">
        <x:f>IF(OR(D376="",F376="",Y376=""),"",IFERROR(INT(F376-Y376),""))</x:f>
      </x:c>
      <x:c r="V376" s="123" t="str">
        <x:f>IF(C376="","",IF(COUNTIFS('KONTAKTE'!$A$7:$A$306,A376,'KONTAKTE'!$B$7:$B$306,D376)=0,"Lead-ID fehlt",IF(COUNTIFS('KONTAKTE'!$A$7:$A$306,A376,'KONTAKTE'!$B$7:$B$306,D376)&gt;1,"Lead-ID doppelt",IF(AND(G376="customer_won",E376=""),"Deal-ID fehlt",IF(AND(B376="Ja",G376="qualified_lead",D376&lt;&gt;"",COUNTIFS($A$7:$A$406,A376,$B$7:$B$406,"Ja",$D$7:$D$406,D376,$G$7:$G$406,"qualified_lead")&gt;1),"Duplikat prüfen",IF(AND(B376="Ja",G376="customer_won",E376&lt;&gt;"",COUNTIFS($A$7:$A$406,A376,$B$7:$B$406,"Ja",$E$7:$E$406,E376,$G$7:$G$406,"customer_won")&gt;1),"Duplikat prüfen",IF(U376&lt;0,"Datum prüfen",IF(AND(OR(G376="customer_won",G376="revenue_recorded"),OR(J376="",K376="Nicht zutreffend")),"Wert prüfen",IF(AND(G376="customer_lost",COUNTIFS($A$7:$A$406,A376,$D$7:$D$406,D376,$G$7:$G$406,"qualified_lead",$F$7:$F$406,"&lt;="&amp;F376,$B$7:$B$406,"Ja")=0),"Qualifikation fehlt","Bereit")))))))))</x:f>
      </x:c>
      <x:c r="W376" s="123" t="n">
        <x:f>IF(AND(B376="Ja",G376="qualified_lead",D376&lt;&gt;""),IF(COUNTIFS($A$7:A376,A376,$B$7:B376,"Ja",$D$7:D376,D376,$G$7:G376,"qualified_lead")=1,1,0),0)</x:f>
        <x:v>0</x:v>
      </x:c>
      <x:c r="X376" s="123" t="n">
        <x:f>IF(AND(B376="Ja",G376="customer_won",E376&lt;&gt;""),IF(COUNTIFS($A$7:A376,A376,$B$7:B376,"Ja",$E$7:E376,E376,$G$7:G376,"customer_won")=1,1,0),0)</x:f>
        <x:v>0</x:v>
      </x:c>
      <x:c r="Y376" s="133" t="str">
        <x:f>IF(D376="","",IF(COUNTIFS('KONTAKTE'!$A$7:$A$306,A376,'KONTAKTE'!$B$7:$B$306,D376)&lt;&gt;1,"",IFERROR(INDEX('KONTAKTE'!$F$7:$F$306,SUMIFS('KONTAKTE'!$AF$7:$AF$306,'KONTAKTE'!$A$7:$A$306,A376,'KONTAKTE'!$B$7:$B$306,D376)),"")))</x:f>
      </x:c>
    </x:row>
    <x:row r="377" ht="22.5" customHeight="1">
      <x:c r="A377" s="61" t="str">
        <x:v>Eigene Daten</x:v>
      </x:c>
      <x:c r="B377" s="61" t="str">
        <x:v>Ja</x:v>
      </x:c>
      <x:c r="C377" s="58"/>
      <x:c r="D377" s="58"/>
      <x:c r="E377" s="58"/>
      <x:c r="F377" s="125"/>
      <x:c r="G377" s="58"/>
      <x:c r="H377" s="58"/>
      <x:c r="I377" s="58"/>
      <x:c r="J377" s="129"/>
      <x:c r="K377" s="58"/>
      <x:c r="L377" s="58"/>
      <x:c r="M377" s="58"/>
      <x:c r="N377" s="58"/>
      <x:c r="O377" s="58"/>
      <x:c r="P377" s="58"/>
      <x:c r="Q377" s="58"/>
      <x:c r="R377" s="127" t="str">
        <x:f>IF(D377="","",IF(COUNTIFS('KONTAKTE'!$A$7:$A$306,A377,'KONTAKTE'!$B$7:$B$306,D377)&lt;&gt;1,"",IFERROR(INDEX('KONTAKTE'!$AD$7:$AD$306,SUMIFS('KONTAKTE'!$AF$7:$AF$306,'KONTAKTE'!$A$7:$A$306,A377,'KONTAKTE'!$B$7:$B$306,D377)),"")))</x:f>
      </x:c>
      <x:c r="S377" s="123" t="str">
        <x:f>IF(D377="","",IF(COUNTIFS('KONTAKTE'!$A$7:$A$306,A377,'KONTAKTE'!$B$7:$B$306,D377)&lt;&gt;1,"",IFERROR(INDEX('KONTAKTE'!$Z$7:$Z$306,SUMIFS('KONTAKTE'!$AF$7:$AF$306,'KONTAKTE'!$A$7:$A$306,A377,'KONTAKTE'!$B$7:$B$306,D377)),"")))</x:f>
      </x:c>
      <x:c r="T377" s="123" t="str">
        <x:f>IF(D377="","",IF(COUNTIFS('KONTAKTE'!$A$7:$A$306,A377,'KONTAKTE'!$B$7:$B$306,D377)&lt;&gt;1,"",IFERROR(INDEX('KONTAKTE'!$AA$7:$AA$306,SUMIFS('KONTAKTE'!$AF$7:$AF$306,'KONTAKTE'!$A$7:$A$306,A377,'KONTAKTE'!$B$7:$B$306,D377)),"")))</x:f>
      </x:c>
      <x:c r="U377" s="131" t="str">
        <x:f>IF(OR(D377="",F377="",Y377=""),"",IFERROR(INT(F377-Y377),""))</x:f>
      </x:c>
      <x:c r="V377" s="123" t="str">
        <x:f>IF(C377="","",IF(COUNTIFS('KONTAKTE'!$A$7:$A$306,A377,'KONTAKTE'!$B$7:$B$306,D377)=0,"Lead-ID fehlt",IF(COUNTIFS('KONTAKTE'!$A$7:$A$306,A377,'KONTAKTE'!$B$7:$B$306,D377)&gt;1,"Lead-ID doppelt",IF(AND(G377="customer_won",E377=""),"Deal-ID fehlt",IF(AND(B377="Ja",G377="qualified_lead",D377&lt;&gt;"",COUNTIFS($A$7:$A$406,A377,$B$7:$B$406,"Ja",$D$7:$D$406,D377,$G$7:$G$406,"qualified_lead")&gt;1),"Duplikat prüfen",IF(AND(B377="Ja",G377="customer_won",E377&lt;&gt;"",COUNTIFS($A$7:$A$406,A377,$B$7:$B$406,"Ja",$E$7:$E$406,E377,$G$7:$G$406,"customer_won")&gt;1),"Duplikat prüfen",IF(U377&lt;0,"Datum prüfen",IF(AND(OR(G377="customer_won",G377="revenue_recorded"),OR(J377="",K377="Nicht zutreffend")),"Wert prüfen",IF(AND(G377="customer_lost",COUNTIFS($A$7:$A$406,A377,$D$7:$D$406,D377,$G$7:$G$406,"qualified_lead",$F$7:$F$406,"&lt;="&amp;F377,$B$7:$B$406,"Ja")=0),"Qualifikation fehlt","Bereit")))))))))</x:f>
      </x:c>
      <x:c r="W377" s="123" t="n">
        <x:f>IF(AND(B377="Ja",G377="qualified_lead",D377&lt;&gt;""),IF(COUNTIFS($A$7:A377,A377,$B$7:B377,"Ja",$D$7:D377,D377,$G$7:G377,"qualified_lead")=1,1,0),0)</x:f>
        <x:v>0</x:v>
      </x:c>
      <x:c r="X377" s="123" t="n">
        <x:f>IF(AND(B377="Ja",G377="customer_won",E377&lt;&gt;""),IF(COUNTIFS($A$7:A377,A377,$B$7:B377,"Ja",$E$7:E377,E377,$G$7:G377,"customer_won")=1,1,0),0)</x:f>
        <x:v>0</x:v>
      </x:c>
      <x:c r="Y377" s="133" t="str">
        <x:f>IF(D377="","",IF(COUNTIFS('KONTAKTE'!$A$7:$A$306,A377,'KONTAKTE'!$B$7:$B$306,D377)&lt;&gt;1,"",IFERROR(INDEX('KONTAKTE'!$F$7:$F$306,SUMIFS('KONTAKTE'!$AF$7:$AF$306,'KONTAKTE'!$A$7:$A$306,A377,'KONTAKTE'!$B$7:$B$306,D377)),"")))</x:f>
      </x:c>
    </x:row>
    <x:row r="378" ht="22.5" customHeight="1">
      <x:c r="A378" s="61" t="str">
        <x:v>Eigene Daten</x:v>
      </x:c>
      <x:c r="B378" s="61" t="str">
        <x:v>Ja</x:v>
      </x:c>
      <x:c r="C378" s="58"/>
      <x:c r="D378" s="58"/>
      <x:c r="E378" s="58"/>
      <x:c r="F378" s="125"/>
      <x:c r="G378" s="58"/>
      <x:c r="H378" s="58"/>
      <x:c r="I378" s="58"/>
      <x:c r="J378" s="129"/>
      <x:c r="K378" s="58"/>
      <x:c r="L378" s="58"/>
      <x:c r="M378" s="58"/>
      <x:c r="N378" s="58"/>
      <x:c r="O378" s="58"/>
      <x:c r="P378" s="58"/>
      <x:c r="Q378" s="58"/>
      <x:c r="R378" s="127" t="str">
        <x:f>IF(D378="","",IF(COUNTIFS('KONTAKTE'!$A$7:$A$306,A378,'KONTAKTE'!$B$7:$B$306,D378)&lt;&gt;1,"",IFERROR(INDEX('KONTAKTE'!$AD$7:$AD$306,SUMIFS('KONTAKTE'!$AF$7:$AF$306,'KONTAKTE'!$A$7:$A$306,A378,'KONTAKTE'!$B$7:$B$306,D378)),"")))</x:f>
      </x:c>
      <x:c r="S378" s="123" t="str">
        <x:f>IF(D378="","",IF(COUNTIFS('KONTAKTE'!$A$7:$A$306,A378,'KONTAKTE'!$B$7:$B$306,D378)&lt;&gt;1,"",IFERROR(INDEX('KONTAKTE'!$Z$7:$Z$306,SUMIFS('KONTAKTE'!$AF$7:$AF$306,'KONTAKTE'!$A$7:$A$306,A378,'KONTAKTE'!$B$7:$B$306,D378)),"")))</x:f>
      </x:c>
      <x:c r="T378" s="123" t="str">
        <x:f>IF(D378="","",IF(COUNTIFS('KONTAKTE'!$A$7:$A$306,A378,'KONTAKTE'!$B$7:$B$306,D378)&lt;&gt;1,"",IFERROR(INDEX('KONTAKTE'!$AA$7:$AA$306,SUMIFS('KONTAKTE'!$AF$7:$AF$306,'KONTAKTE'!$A$7:$A$306,A378,'KONTAKTE'!$B$7:$B$306,D378)),"")))</x:f>
      </x:c>
      <x:c r="U378" s="131" t="str">
        <x:f>IF(OR(D378="",F378="",Y378=""),"",IFERROR(INT(F378-Y378),""))</x:f>
      </x:c>
      <x:c r="V378" s="123" t="str">
        <x:f>IF(C378="","",IF(COUNTIFS('KONTAKTE'!$A$7:$A$306,A378,'KONTAKTE'!$B$7:$B$306,D378)=0,"Lead-ID fehlt",IF(COUNTIFS('KONTAKTE'!$A$7:$A$306,A378,'KONTAKTE'!$B$7:$B$306,D378)&gt;1,"Lead-ID doppelt",IF(AND(G378="customer_won",E378=""),"Deal-ID fehlt",IF(AND(B378="Ja",G378="qualified_lead",D378&lt;&gt;"",COUNTIFS($A$7:$A$406,A378,$B$7:$B$406,"Ja",$D$7:$D$406,D378,$G$7:$G$406,"qualified_lead")&gt;1),"Duplikat prüfen",IF(AND(B378="Ja",G378="customer_won",E378&lt;&gt;"",COUNTIFS($A$7:$A$406,A378,$B$7:$B$406,"Ja",$E$7:$E$406,E378,$G$7:$G$406,"customer_won")&gt;1),"Duplikat prüfen",IF(U378&lt;0,"Datum prüfen",IF(AND(OR(G378="customer_won",G378="revenue_recorded"),OR(J378="",K378="Nicht zutreffend")),"Wert prüfen",IF(AND(G378="customer_lost",COUNTIFS($A$7:$A$406,A378,$D$7:$D$406,D378,$G$7:$G$406,"qualified_lead",$F$7:$F$406,"&lt;="&amp;F378,$B$7:$B$406,"Ja")=0),"Qualifikation fehlt","Bereit")))))))))</x:f>
      </x:c>
      <x:c r="W378" s="123" t="n">
        <x:f>IF(AND(B378="Ja",G378="qualified_lead",D378&lt;&gt;""),IF(COUNTIFS($A$7:A378,A378,$B$7:B378,"Ja",$D$7:D378,D378,$G$7:G378,"qualified_lead")=1,1,0),0)</x:f>
        <x:v>0</x:v>
      </x:c>
      <x:c r="X378" s="123" t="n">
        <x:f>IF(AND(B378="Ja",G378="customer_won",E378&lt;&gt;""),IF(COUNTIFS($A$7:A378,A378,$B$7:B378,"Ja",$E$7:E378,E378,$G$7:G378,"customer_won")=1,1,0),0)</x:f>
        <x:v>0</x:v>
      </x:c>
      <x:c r="Y378" s="133" t="str">
        <x:f>IF(D378="","",IF(COUNTIFS('KONTAKTE'!$A$7:$A$306,A378,'KONTAKTE'!$B$7:$B$306,D378)&lt;&gt;1,"",IFERROR(INDEX('KONTAKTE'!$F$7:$F$306,SUMIFS('KONTAKTE'!$AF$7:$AF$306,'KONTAKTE'!$A$7:$A$306,A378,'KONTAKTE'!$B$7:$B$306,D378)),"")))</x:f>
      </x:c>
    </x:row>
    <x:row r="379" ht="22.5" customHeight="1">
      <x:c r="A379" s="61" t="str">
        <x:v>Eigene Daten</x:v>
      </x:c>
      <x:c r="B379" s="61" t="str">
        <x:v>Ja</x:v>
      </x:c>
      <x:c r="C379" s="58"/>
      <x:c r="D379" s="58"/>
      <x:c r="E379" s="58"/>
      <x:c r="F379" s="125"/>
      <x:c r="G379" s="58"/>
      <x:c r="H379" s="58"/>
      <x:c r="I379" s="58"/>
      <x:c r="J379" s="129"/>
      <x:c r="K379" s="58"/>
      <x:c r="L379" s="58"/>
      <x:c r="M379" s="58"/>
      <x:c r="N379" s="58"/>
      <x:c r="O379" s="58"/>
      <x:c r="P379" s="58"/>
      <x:c r="Q379" s="58"/>
      <x:c r="R379" s="127" t="str">
        <x:f>IF(D379="","",IF(COUNTIFS('KONTAKTE'!$A$7:$A$306,A379,'KONTAKTE'!$B$7:$B$306,D379)&lt;&gt;1,"",IFERROR(INDEX('KONTAKTE'!$AD$7:$AD$306,SUMIFS('KONTAKTE'!$AF$7:$AF$306,'KONTAKTE'!$A$7:$A$306,A379,'KONTAKTE'!$B$7:$B$306,D379)),"")))</x:f>
      </x:c>
      <x:c r="S379" s="123" t="str">
        <x:f>IF(D379="","",IF(COUNTIFS('KONTAKTE'!$A$7:$A$306,A379,'KONTAKTE'!$B$7:$B$306,D379)&lt;&gt;1,"",IFERROR(INDEX('KONTAKTE'!$Z$7:$Z$306,SUMIFS('KONTAKTE'!$AF$7:$AF$306,'KONTAKTE'!$A$7:$A$306,A379,'KONTAKTE'!$B$7:$B$306,D379)),"")))</x:f>
      </x:c>
      <x:c r="T379" s="123" t="str">
        <x:f>IF(D379="","",IF(COUNTIFS('KONTAKTE'!$A$7:$A$306,A379,'KONTAKTE'!$B$7:$B$306,D379)&lt;&gt;1,"",IFERROR(INDEX('KONTAKTE'!$AA$7:$AA$306,SUMIFS('KONTAKTE'!$AF$7:$AF$306,'KONTAKTE'!$A$7:$A$306,A379,'KONTAKTE'!$B$7:$B$306,D379)),"")))</x:f>
      </x:c>
      <x:c r="U379" s="131" t="str">
        <x:f>IF(OR(D379="",F379="",Y379=""),"",IFERROR(INT(F379-Y379),""))</x:f>
      </x:c>
      <x:c r="V379" s="123" t="str">
        <x:f>IF(C379="","",IF(COUNTIFS('KONTAKTE'!$A$7:$A$306,A379,'KONTAKTE'!$B$7:$B$306,D379)=0,"Lead-ID fehlt",IF(COUNTIFS('KONTAKTE'!$A$7:$A$306,A379,'KONTAKTE'!$B$7:$B$306,D379)&gt;1,"Lead-ID doppelt",IF(AND(G379="customer_won",E379=""),"Deal-ID fehlt",IF(AND(B379="Ja",G379="qualified_lead",D379&lt;&gt;"",COUNTIFS($A$7:$A$406,A379,$B$7:$B$406,"Ja",$D$7:$D$406,D379,$G$7:$G$406,"qualified_lead")&gt;1),"Duplikat prüfen",IF(AND(B379="Ja",G379="customer_won",E379&lt;&gt;"",COUNTIFS($A$7:$A$406,A379,$B$7:$B$406,"Ja",$E$7:$E$406,E379,$G$7:$G$406,"customer_won")&gt;1),"Duplikat prüfen",IF(U379&lt;0,"Datum prüfen",IF(AND(OR(G379="customer_won",G379="revenue_recorded"),OR(J379="",K379="Nicht zutreffend")),"Wert prüfen",IF(AND(G379="customer_lost",COUNTIFS($A$7:$A$406,A379,$D$7:$D$406,D379,$G$7:$G$406,"qualified_lead",$F$7:$F$406,"&lt;="&amp;F379,$B$7:$B$406,"Ja")=0),"Qualifikation fehlt","Bereit")))))))))</x:f>
      </x:c>
      <x:c r="W379" s="123" t="n">
        <x:f>IF(AND(B379="Ja",G379="qualified_lead",D379&lt;&gt;""),IF(COUNTIFS($A$7:A379,A379,$B$7:B379,"Ja",$D$7:D379,D379,$G$7:G379,"qualified_lead")=1,1,0),0)</x:f>
        <x:v>0</x:v>
      </x:c>
      <x:c r="X379" s="123" t="n">
        <x:f>IF(AND(B379="Ja",G379="customer_won",E379&lt;&gt;""),IF(COUNTIFS($A$7:A379,A379,$B$7:B379,"Ja",$E$7:E379,E379,$G$7:G379,"customer_won")=1,1,0),0)</x:f>
        <x:v>0</x:v>
      </x:c>
      <x:c r="Y379" s="133" t="str">
        <x:f>IF(D379="","",IF(COUNTIFS('KONTAKTE'!$A$7:$A$306,A379,'KONTAKTE'!$B$7:$B$306,D379)&lt;&gt;1,"",IFERROR(INDEX('KONTAKTE'!$F$7:$F$306,SUMIFS('KONTAKTE'!$AF$7:$AF$306,'KONTAKTE'!$A$7:$A$306,A379,'KONTAKTE'!$B$7:$B$306,D379)),"")))</x:f>
      </x:c>
    </x:row>
    <x:row r="380" ht="22.5" customHeight="1">
      <x:c r="A380" s="61" t="str">
        <x:v>Eigene Daten</x:v>
      </x:c>
      <x:c r="B380" s="61" t="str">
        <x:v>Ja</x:v>
      </x:c>
      <x:c r="C380" s="58"/>
      <x:c r="D380" s="58"/>
      <x:c r="E380" s="58"/>
      <x:c r="F380" s="125"/>
      <x:c r="G380" s="58"/>
      <x:c r="H380" s="58"/>
      <x:c r="I380" s="58"/>
      <x:c r="J380" s="129"/>
      <x:c r="K380" s="58"/>
      <x:c r="L380" s="58"/>
      <x:c r="M380" s="58"/>
      <x:c r="N380" s="58"/>
      <x:c r="O380" s="58"/>
      <x:c r="P380" s="58"/>
      <x:c r="Q380" s="58"/>
      <x:c r="R380" s="127" t="str">
        <x:f>IF(D380="","",IF(COUNTIFS('KONTAKTE'!$A$7:$A$306,A380,'KONTAKTE'!$B$7:$B$306,D380)&lt;&gt;1,"",IFERROR(INDEX('KONTAKTE'!$AD$7:$AD$306,SUMIFS('KONTAKTE'!$AF$7:$AF$306,'KONTAKTE'!$A$7:$A$306,A380,'KONTAKTE'!$B$7:$B$306,D380)),"")))</x:f>
      </x:c>
      <x:c r="S380" s="123" t="str">
        <x:f>IF(D380="","",IF(COUNTIFS('KONTAKTE'!$A$7:$A$306,A380,'KONTAKTE'!$B$7:$B$306,D380)&lt;&gt;1,"",IFERROR(INDEX('KONTAKTE'!$Z$7:$Z$306,SUMIFS('KONTAKTE'!$AF$7:$AF$306,'KONTAKTE'!$A$7:$A$306,A380,'KONTAKTE'!$B$7:$B$306,D380)),"")))</x:f>
      </x:c>
      <x:c r="T380" s="123" t="str">
        <x:f>IF(D380="","",IF(COUNTIFS('KONTAKTE'!$A$7:$A$306,A380,'KONTAKTE'!$B$7:$B$306,D380)&lt;&gt;1,"",IFERROR(INDEX('KONTAKTE'!$AA$7:$AA$306,SUMIFS('KONTAKTE'!$AF$7:$AF$306,'KONTAKTE'!$A$7:$A$306,A380,'KONTAKTE'!$B$7:$B$306,D380)),"")))</x:f>
      </x:c>
      <x:c r="U380" s="131" t="str">
        <x:f>IF(OR(D380="",F380="",Y380=""),"",IFERROR(INT(F380-Y380),""))</x:f>
      </x:c>
      <x:c r="V380" s="123" t="str">
        <x:f>IF(C380="","",IF(COUNTIFS('KONTAKTE'!$A$7:$A$306,A380,'KONTAKTE'!$B$7:$B$306,D380)=0,"Lead-ID fehlt",IF(COUNTIFS('KONTAKTE'!$A$7:$A$306,A380,'KONTAKTE'!$B$7:$B$306,D380)&gt;1,"Lead-ID doppelt",IF(AND(G380="customer_won",E380=""),"Deal-ID fehlt",IF(AND(B380="Ja",G380="qualified_lead",D380&lt;&gt;"",COUNTIFS($A$7:$A$406,A380,$B$7:$B$406,"Ja",$D$7:$D$406,D380,$G$7:$G$406,"qualified_lead")&gt;1),"Duplikat prüfen",IF(AND(B380="Ja",G380="customer_won",E380&lt;&gt;"",COUNTIFS($A$7:$A$406,A380,$B$7:$B$406,"Ja",$E$7:$E$406,E380,$G$7:$G$406,"customer_won")&gt;1),"Duplikat prüfen",IF(U380&lt;0,"Datum prüfen",IF(AND(OR(G380="customer_won",G380="revenue_recorded"),OR(J380="",K380="Nicht zutreffend")),"Wert prüfen",IF(AND(G380="customer_lost",COUNTIFS($A$7:$A$406,A380,$D$7:$D$406,D380,$G$7:$G$406,"qualified_lead",$F$7:$F$406,"&lt;="&amp;F380,$B$7:$B$406,"Ja")=0),"Qualifikation fehlt","Bereit")))))))))</x:f>
      </x:c>
      <x:c r="W380" s="123" t="n">
        <x:f>IF(AND(B380="Ja",G380="qualified_lead",D380&lt;&gt;""),IF(COUNTIFS($A$7:A380,A380,$B$7:B380,"Ja",$D$7:D380,D380,$G$7:G380,"qualified_lead")=1,1,0),0)</x:f>
        <x:v>0</x:v>
      </x:c>
      <x:c r="X380" s="123" t="n">
        <x:f>IF(AND(B380="Ja",G380="customer_won",E380&lt;&gt;""),IF(COUNTIFS($A$7:A380,A380,$B$7:B380,"Ja",$E$7:E380,E380,$G$7:G380,"customer_won")=1,1,0),0)</x:f>
        <x:v>0</x:v>
      </x:c>
      <x:c r="Y380" s="133" t="str">
        <x:f>IF(D380="","",IF(COUNTIFS('KONTAKTE'!$A$7:$A$306,A380,'KONTAKTE'!$B$7:$B$306,D380)&lt;&gt;1,"",IFERROR(INDEX('KONTAKTE'!$F$7:$F$306,SUMIFS('KONTAKTE'!$AF$7:$AF$306,'KONTAKTE'!$A$7:$A$306,A380,'KONTAKTE'!$B$7:$B$306,D380)),"")))</x:f>
      </x:c>
    </x:row>
    <x:row r="381" ht="22.5" customHeight="1">
      <x:c r="A381" s="61" t="str">
        <x:v>Eigene Daten</x:v>
      </x:c>
      <x:c r="B381" s="61" t="str">
        <x:v>Ja</x:v>
      </x:c>
      <x:c r="C381" s="58"/>
      <x:c r="D381" s="58"/>
      <x:c r="E381" s="58"/>
      <x:c r="F381" s="125"/>
      <x:c r="G381" s="58"/>
      <x:c r="H381" s="58"/>
      <x:c r="I381" s="58"/>
      <x:c r="J381" s="129"/>
      <x:c r="K381" s="58"/>
      <x:c r="L381" s="58"/>
      <x:c r="M381" s="58"/>
      <x:c r="N381" s="58"/>
      <x:c r="O381" s="58"/>
      <x:c r="P381" s="58"/>
      <x:c r="Q381" s="58"/>
      <x:c r="R381" s="127" t="str">
        <x:f>IF(D381="","",IF(COUNTIFS('KONTAKTE'!$A$7:$A$306,A381,'KONTAKTE'!$B$7:$B$306,D381)&lt;&gt;1,"",IFERROR(INDEX('KONTAKTE'!$AD$7:$AD$306,SUMIFS('KONTAKTE'!$AF$7:$AF$306,'KONTAKTE'!$A$7:$A$306,A381,'KONTAKTE'!$B$7:$B$306,D381)),"")))</x:f>
      </x:c>
      <x:c r="S381" s="123" t="str">
        <x:f>IF(D381="","",IF(COUNTIFS('KONTAKTE'!$A$7:$A$306,A381,'KONTAKTE'!$B$7:$B$306,D381)&lt;&gt;1,"",IFERROR(INDEX('KONTAKTE'!$Z$7:$Z$306,SUMIFS('KONTAKTE'!$AF$7:$AF$306,'KONTAKTE'!$A$7:$A$306,A381,'KONTAKTE'!$B$7:$B$306,D381)),"")))</x:f>
      </x:c>
      <x:c r="T381" s="123" t="str">
        <x:f>IF(D381="","",IF(COUNTIFS('KONTAKTE'!$A$7:$A$306,A381,'KONTAKTE'!$B$7:$B$306,D381)&lt;&gt;1,"",IFERROR(INDEX('KONTAKTE'!$AA$7:$AA$306,SUMIFS('KONTAKTE'!$AF$7:$AF$306,'KONTAKTE'!$A$7:$A$306,A381,'KONTAKTE'!$B$7:$B$306,D381)),"")))</x:f>
      </x:c>
      <x:c r="U381" s="131" t="str">
        <x:f>IF(OR(D381="",F381="",Y381=""),"",IFERROR(INT(F381-Y381),""))</x:f>
      </x:c>
      <x:c r="V381" s="123" t="str">
        <x:f>IF(C381="","",IF(COUNTIFS('KONTAKTE'!$A$7:$A$306,A381,'KONTAKTE'!$B$7:$B$306,D381)=0,"Lead-ID fehlt",IF(COUNTIFS('KONTAKTE'!$A$7:$A$306,A381,'KONTAKTE'!$B$7:$B$306,D381)&gt;1,"Lead-ID doppelt",IF(AND(G381="customer_won",E381=""),"Deal-ID fehlt",IF(AND(B381="Ja",G381="qualified_lead",D381&lt;&gt;"",COUNTIFS($A$7:$A$406,A381,$B$7:$B$406,"Ja",$D$7:$D$406,D381,$G$7:$G$406,"qualified_lead")&gt;1),"Duplikat prüfen",IF(AND(B381="Ja",G381="customer_won",E381&lt;&gt;"",COUNTIFS($A$7:$A$406,A381,$B$7:$B$406,"Ja",$E$7:$E$406,E381,$G$7:$G$406,"customer_won")&gt;1),"Duplikat prüfen",IF(U381&lt;0,"Datum prüfen",IF(AND(OR(G381="customer_won",G381="revenue_recorded"),OR(J381="",K381="Nicht zutreffend")),"Wert prüfen",IF(AND(G381="customer_lost",COUNTIFS($A$7:$A$406,A381,$D$7:$D$406,D381,$G$7:$G$406,"qualified_lead",$F$7:$F$406,"&lt;="&amp;F381,$B$7:$B$406,"Ja")=0),"Qualifikation fehlt","Bereit")))))))))</x:f>
      </x:c>
      <x:c r="W381" s="123" t="n">
        <x:f>IF(AND(B381="Ja",G381="qualified_lead",D381&lt;&gt;""),IF(COUNTIFS($A$7:A381,A381,$B$7:B381,"Ja",$D$7:D381,D381,$G$7:G381,"qualified_lead")=1,1,0),0)</x:f>
        <x:v>0</x:v>
      </x:c>
      <x:c r="X381" s="123" t="n">
        <x:f>IF(AND(B381="Ja",G381="customer_won",E381&lt;&gt;""),IF(COUNTIFS($A$7:A381,A381,$B$7:B381,"Ja",$E$7:E381,E381,$G$7:G381,"customer_won")=1,1,0),0)</x:f>
        <x:v>0</x:v>
      </x:c>
      <x:c r="Y381" s="133" t="str">
        <x:f>IF(D381="","",IF(COUNTIFS('KONTAKTE'!$A$7:$A$306,A381,'KONTAKTE'!$B$7:$B$306,D381)&lt;&gt;1,"",IFERROR(INDEX('KONTAKTE'!$F$7:$F$306,SUMIFS('KONTAKTE'!$AF$7:$AF$306,'KONTAKTE'!$A$7:$A$306,A381,'KONTAKTE'!$B$7:$B$306,D381)),"")))</x:f>
      </x:c>
    </x:row>
    <x:row r="382" ht="22.5" customHeight="1">
      <x:c r="A382" s="61" t="str">
        <x:v>Eigene Daten</x:v>
      </x:c>
      <x:c r="B382" s="61" t="str">
        <x:v>Ja</x:v>
      </x:c>
      <x:c r="C382" s="58"/>
      <x:c r="D382" s="58"/>
      <x:c r="E382" s="58"/>
      <x:c r="F382" s="125"/>
      <x:c r="G382" s="58"/>
      <x:c r="H382" s="58"/>
      <x:c r="I382" s="58"/>
      <x:c r="J382" s="129"/>
      <x:c r="K382" s="58"/>
      <x:c r="L382" s="58"/>
      <x:c r="M382" s="58"/>
      <x:c r="N382" s="58"/>
      <x:c r="O382" s="58"/>
      <x:c r="P382" s="58"/>
      <x:c r="Q382" s="58"/>
      <x:c r="R382" s="127" t="str">
        <x:f>IF(D382="","",IF(COUNTIFS('KONTAKTE'!$A$7:$A$306,A382,'KONTAKTE'!$B$7:$B$306,D382)&lt;&gt;1,"",IFERROR(INDEX('KONTAKTE'!$AD$7:$AD$306,SUMIFS('KONTAKTE'!$AF$7:$AF$306,'KONTAKTE'!$A$7:$A$306,A382,'KONTAKTE'!$B$7:$B$306,D382)),"")))</x:f>
      </x:c>
      <x:c r="S382" s="123" t="str">
        <x:f>IF(D382="","",IF(COUNTIFS('KONTAKTE'!$A$7:$A$306,A382,'KONTAKTE'!$B$7:$B$306,D382)&lt;&gt;1,"",IFERROR(INDEX('KONTAKTE'!$Z$7:$Z$306,SUMIFS('KONTAKTE'!$AF$7:$AF$306,'KONTAKTE'!$A$7:$A$306,A382,'KONTAKTE'!$B$7:$B$306,D382)),"")))</x:f>
      </x:c>
      <x:c r="T382" s="123" t="str">
        <x:f>IF(D382="","",IF(COUNTIFS('KONTAKTE'!$A$7:$A$306,A382,'KONTAKTE'!$B$7:$B$306,D382)&lt;&gt;1,"",IFERROR(INDEX('KONTAKTE'!$AA$7:$AA$306,SUMIFS('KONTAKTE'!$AF$7:$AF$306,'KONTAKTE'!$A$7:$A$306,A382,'KONTAKTE'!$B$7:$B$306,D382)),"")))</x:f>
      </x:c>
      <x:c r="U382" s="131" t="str">
        <x:f>IF(OR(D382="",F382="",Y382=""),"",IFERROR(INT(F382-Y382),""))</x:f>
      </x:c>
      <x:c r="V382" s="123" t="str">
        <x:f>IF(C382="","",IF(COUNTIFS('KONTAKTE'!$A$7:$A$306,A382,'KONTAKTE'!$B$7:$B$306,D382)=0,"Lead-ID fehlt",IF(COUNTIFS('KONTAKTE'!$A$7:$A$306,A382,'KONTAKTE'!$B$7:$B$306,D382)&gt;1,"Lead-ID doppelt",IF(AND(G382="customer_won",E382=""),"Deal-ID fehlt",IF(AND(B382="Ja",G382="qualified_lead",D382&lt;&gt;"",COUNTIFS($A$7:$A$406,A382,$B$7:$B$406,"Ja",$D$7:$D$406,D382,$G$7:$G$406,"qualified_lead")&gt;1),"Duplikat prüfen",IF(AND(B382="Ja",G382="customer_won",E382&lt;&gt;"",COUNTIFS($A$7:$A$406,A382,$B$7:$B$406,"Ja",$E$7:$E$406,E382,$G$7:$G$406,"customer_won")&gt;1),"Duplikat prüfen",IF(U382&lt;0,"Datum prüfen",IF(AND(OR(G382="customer_won",G382="revenue_recorded"),OR(J382="",K382="Nicht zutreffend")),"Wert prüfen",IF(AND(G382="customer_lost",COUNTIFS($A$7:$A$406,A382,$D$7:$D$406,D382,$G$7:$G$406,"qualified_lead",$F$7:$F$406,"&lt;="&amp;F382,$B$7:$B$406,"Ja")=0),"Qualifikation fehlt","Bereit")))))))))</x:f>
      </x:c>
      <x:c r="W382" s="123" t="n">
        <x:f>IF(AND(B382="Ja",G382="qualified_lead",D382&lt;&gt;""),IF(COUNTIFS($A$7:A382,A382,$B$7:B382,"Ja",$D$7:D382,D382,$G$7:G382,"qualified_lead")=1,1,0),0)</x:f>
        <x:v>0</x:v>
      </x:c>
      <x:c r="X382" s="123" t="n">
        <x:f>IF(AND(B382="Ja",G382="customer_won",E382&lt;&gt;""),IF(COUNTIFS($A$7:A382,A382,$B$7:B382,"Ja",$E$7:E382,E382,$G$7:G382,"customer_won")=1,1,0),0)</x:f>
        <x:v>0</x:v>
      </x:c>
      <x:c r="Y382" s="133" t="str">
        <x:f>IF(D382="","",IF(COUNTIFS('KONTAKTE'!$A$7:$A$306,A382,'KONTAKTE'!$B$7:$B$306,D382)&lt;&gt;1,"",IFERROR(INDEX('KONTAKTE'!$F$7:$F$306,SUMIFS('KONTAKTE'!$AF$7:$AF$306,'KONTAKTE'!$A$7:$A$306,A382,'KONTAKTE'!$B$7:$B$306,D382)),"")))</x:f>
      </x:c>
    </x:row>
    <x:row r="383" ht="22.5" customHeight="1">
      <x:c r="A383" s="61" t="str">
        <x:v>Eigene Daten</x:v>
      </x:c>
      <x:c r="B383" s="61" t="str">
        <x:v>Ja</x:v>
      </x:c>
      <x:c r="C383" s="58"/>
      <x:c r="D383" s="58"/>
      <x:c r="E383" s="58"/>
      <x:c r="F383" s="125"/>
      <x:c r="G383" s="58"/>
      <x:c r="H383" s="58"/>
      <x:c r="I383" s="58"/>
      <x:c r="J383" s="129"/>
      <x:c r="K383" s="58"/>
      <x:c r="L383" s="58"/>
      <x:c r="M383" s="58"/>
      <x:c r="N383" s="58"/>
      <x:c r="O383" s="58"/>
      <x:c r="P383" s="58"/>
      <x:c r="Q383" s="58"/>
      <x:c r="R383" s="127" t="str">
        <x:f>IF(D383="","",IF(COUNTIFS('KONTAKTE'!$A$7:$A$306,A383,'KONTAKTE'!$B$7:$B$306,D383)&lt;&gt;1,"",IFERROR(INDEX('KONTAKTE'!$AD$7:$AD$306,SUMIFS('KONTAKTE'!$AF$7:$AF$306,'KONTAKTE'!$A$7:$A$306,A383,'KONTAKTE'!$B$7:$B$306,D383)),"")))</x:f>
      </x:c>
      <x:c r="S383" s="123" t="str">
        <x:f>IF(D383="","",IF(COUNTIFS('KONTAKTE'!$A$7:$A$306,A383,'KONTAKTE'!$B$7:$B$306,D383)&lt;&gt;1,"",IFERROR(INDEX('KONTAKTE'!$Z$7:$Z$306,SUMIFS('KONTAKTE'!$AF$7:$AF$306,'KONTAKTE'!$A$7:$A$306,A383,'KONTAKTE'!$B$7:$B$306,D383)),"")))</x:f>
      </x:c>
      <x:c r="T383" s="123" t="str">
        <x:f>IF(D383="","",IF(COUNTIFS('KONTAKTE'!$A$7:$A$306,A383,'KONTAKTE'!$B$7:$B$306,D383)&lt;&gt;1,"",IFERROR(INDEX('KONTAKTE'!$AA$7:$AA$306,SUMIFS('KONTAKTE'!$AF$7:$AF$306,'KONTAKTE'!$A$7:$A$306,A383,'KONTAKTE'!$B$7:$B$306,D383)),"")))</x:f>
      </x:c>
      <x:c r="U383" s="131" t="str">
        <x:f>IF(OR(D383="",F383="",Y383=""),"",IFERROR(INT(F383-Y383),""))</x:f>
      </x:c>
      <x:c r="V383" s="123" t="str">
        <x:f>IF(C383="","",IF(COUNTIFS('KONTAKTE'!$A$7:$A$306,A383,'KONTAKTE'!$B$7:$B$306,D383)=0,"Lead-ID fehlt",IF(COUNTIFS('KONTAKTE'!$A$7:$A$306,A383,'KONTAKTE'!$B$7:$B$306,D383)&gt;1,"Lead-ID doppelt",IF(AND(G383="customer_won",E383=""),"Deal-ID fehlt",IF(AND(B383="Ja",G383="qualified_lead",D383&lt;&gt;"",COUNTIFS($A$7:$A$406,A383,$B$7:$B$406,"Ja",$D$7:$D$406,D383,$G$7:$G$406,"qualified_lead")&gt;1),"Duplikat prüfen",IF(AND(B383="Ja",G383="customer_won",E383&lt;&gt;"",COUNTIFS($A$7:$A$406,A383,$B$7:$B$406,"Ja",$E$7:$E$406,E383,$G$7:$G$406,"customer_won")&gt;1),"Duplikat prüfen",IF(U383&lt;0,"Datum prüfen",IF(AND(OR(G383="customer_won",G383="revenue_recorded"),OR(J383="",K383="Nicht zutreffend")),"Wert prüfen",IF(AND(G383="customer_lost",COUNTIFS($A$7:$A$406,A383,$D$7:$D$406,D383,$G$7:$G$406,"qualified_lead",$F$7:$F$406,"&lt;="&amp;F383,$B$7:$B$406,"Ja")=0),"Qualifikation fehlt","Bereit")))))))))</x:f>
      </x:c>
      <x:c r="W383" s="123" t="n">
        <x:f>IF(AND(B383="Ja",G383="qualified_lead",D383&lt;&gt;""),IF(COUNTIFS($A$7:A383,A383,$B$7:B383,"Ja",$D$7:D383,D383,$G$7:G383,"qualified_lead")=1,1,0),0)</x:f>
        <x:v>0</x:v>
      </x:c>
      <x:c r="X383" s="123" t="n">
        <x:f>IF(AND(B383="Ja",G383="customer_won",E383&lt;&gt;""),IF(COUNTIFS($A$7:A383,A383,$B$7:B383,"Ja",$E$7:E383,E383,$G$7:G383,"customer_won")=1,1,0),0)</x:f>
        <x:v>0</x:v>
      </x:c>
      <x:c r="Y383" s="133" t="str">
        <x:f>IF(D383="","",IF(COUNTIFS('KONTAKTE'!$A$7:$A$306,A383,'KONTAKTE'!$B$7:$B$306,D383)&lt;&gt;1,"",IFERROR(INDEX('KONTAKTE'!$F$7:$F$306,SUMIFS('KONTAKTE'!$AF$7:$AF$306,'KONTAKTE'!$A$7:$A$306,A383,'KONTAKTE'!$B$7:$B$306,D383)),"")))</x:f>
      </x:c>
    </x:row>
    <x:row r="384" ht="22.5" customHeight="1">
      <x:c r="A384" s="61" t="str">
        <x:v>Eigene Daten</x:v>
      </x:c>
      <x:c r="B384" s="61" t="str">
        <x:v>Ja</x:v>
      </x:c>
      <x:c r="C384" s="58"/>
      <x:c r="D384" s="58"/>
      <x:c r="E384" s="58"/>
      <x:c r="F384" s="125"/>
      <x:c r="G384" s="58"/>
      <x:c r="H384" s="58"/>
      <x:c r="I384" s="58"/>
      <x:c r="J384" s="129"/>
      <x:c r="K384" s="58"/>
      <x:c r="L384" s="58"/>
      <x:c r="M384" s="58"/>
      <x:c r="N384" s="58"/>
      <x:c r="O384" s="58"/>
      <x:c r="P384" s="58"/>
      <x:c r="Q384" s="58"/>
      <x:c r="R384" s="127" t="str">
        <x:f>IF(D384="","",IF(COUNTIFS('KONTAKTE'!$A$7:$A$306,A384,'KONTAKTE'!$B$7:$B$306,D384)&lt;&gt;1,"",IFERROR(INDEX('KONTAKTE'!$AD$7:$AD$306,SUMIFS('KONTAKTE'!$AF$7:$AF$306,'KONTAKTE'!$A$7:$A$306,A384,'KONTAKTE'!$B$7:$B$306,D384)),"")))</x:f>
      </x:c>
      <x:c r="S384" s="123" t="str">
        <x:f>IF(D384="","",IF(COUNTIFS('KONTAKTE'!$A$7:$A$306,A384,'KONTAKTE'!$B$7:$B$306,D384)&lt;&gt;1,"",IFERROR(INDEX('KONTAKTE'!$Z$7:$Z$306,SUMIFS('KONTAKTE'!$AF$7:$AF$306,'KONTAKTE'!$A$7:$A$306,A384,'KONTAKTE'!$B$7:$B$306,D384)),"")))</x:f>
      </x:c>
      <x:c r="T384" s="123" t="str">
        <x:f>IF(D384="","",IF(COUNTIFS('KONTAKTE'!$A$7:$A$306,A384,'KONTAKTE'!$B$7:$B$306,D384)&lt;&gt;1,"",IFERROR(INDEX('KONTAKTE'!$AA$7:$AA$306,SUMIFS('KONTAKTE'!$AF$7:$AF$306,'KONTAKTE'!$A$7:$A$306,A384,'KONTAKTE'!$B$7:$B$306,D384)),"")))</x:f>
      </x:c>
      <x:c r="U384" s="131" t="str">
        <x:f>IF(OR(D384="",F384="",Y384=""),"",IFERROR(INT(F384-Y384),""))</x:f>
      </x:c>
      <x:c r="V384" s="123" t="str">
        <x:f>IF(C384="","",IF(COUNTIFS('KONTAKTE'!$A$7:$A$306,A384,'KONTAKTE'!$B$7:$B$306,D384)=0,"Lead-ID fehlt",IF(COUNTIFS('KONTAKTE'!$A$7:$A$306,A384,'KONTAKTE'!$B$7:$B$306,D384)&gt;1,"Lead-ID doppelt",IF(AND(G384="customer_won",E384=""),"Deal-ID fehlt",IF(AND(B384="Ja",G384="qualified_lead",D384&lt;&gt;"",COUNTIFS($A$7:$A$406,A384,$B$7:$B$406,"Ja",$D$7:$D$406,D384,$G$7:$G$406,"qualified_lead")&gt;1),"Duplikat prüfen",IF(AND(B384="Ja",G384="customer_won",E384&lt;&gt;"",COUNTIFS($A$7:$A$406,A384,$B$7:$B$406,"Ja",$E$7:$E$406,E384,$G$7:$G$406,"customer_won")&gt;1),"Duplikat prüfen",IF(U384&lt;0,"Datum prüfen",IF(AND(OR(G384="customer_won",G384="revenue_recorded"),OR(J384="",K384="Nicht zutreffend")),"Wert prüfen",IF(AND(G384="customer_lost",COUNTIFS($A$7:$A$406,A384,$D$7:$D$406,D384,$G$7:$G$406,"qualified_lead",$F$7:$F$406,"&lt;="&amp;F384,$B$7:$B$406,"Ja")=0),"Qualifikation fehlt","Bereit")))))))))</x:f>
      </x:c>
      <x:c r="W384" s="123" t="n">
        <x:f>IF(AND(B384="Ja",G384="qualified_lead",D384&lt;&gt;""),IF(COUNTIFS($A$7:A384,A384,$B$7:B384,"Ja",$D$7:D384,D384,$G$7:G384,"qualified_lead")=1,1,0),0)</x:f>
        <x:v>0</x:v>
      </x:c>
      <x:c r="X384" s="123" t="n">
        <x:f>IF(AND(B384="Ja",G384="customer_won",E384&lt;&gt;""),IF(COUNTIFS($A$7:A384,A384,$B$7:B384,"Ja",$E$7:E384,E384,$G$7:G384,"customer_won")=1,1,0),0)</x:f>
        <x:v>0</x:v>
      </x:c>
      <x:c r="Y384" s="133" t="str">
        <x:f>IF(D384="","",IF(COUNTIFS('KONTAKTE'!$A$7:$A$306,A384,'KONTAKTE'!$B$7:$B$306,D384)&lt;&gt;1,"",IFERROR(INDEX('KONTAKTE'!$F$7:$F$306,SUMIFS('KONTAKTE'!$AF$7:$AF$306,'KONTAKTE'!$A$7:$A$306,A384,'KONTAKTE'!$B$7:$B$306,D384)),"")))</x:f>
      </x:c>
    </x:row>
    <x:row r="385" ht="22.5" customHeight="1">
      <x:c r="A385" s="61" t="str">
        <x:v>Eigene Daten</x:v>
      </x:c>
      <x:c r="B385" s="61" t="str">
        <x:v>Ja</x:v>
      </x:c>
      <x:c r="C385" s="58"/>
      <x:c r="D385" s="58"/>
      <x:c r="E385" s="58"/>
      <x:c r="F385" s="125"/>
      <x:c r="G385" s="58"/>
      <x:c r="H385" s="58"/>
      <x:c r="I385" s="58"/>
      <x:c r="J385" s="129"/>
      <x:c r="K385" s="58"/>
      <x:c r="L385" s="58"/>
      <x:c r="M385" s="58"/>
      <x:c r="N385" s="58"/>
      <x:c r="O385" s="58"/>
      <x:c r="P385" s="58"/>
      <x:c r="Q385" s="58"/>
      <x:c r="R385" s="127" t="str">
        <x:f>IF(D385="","",IF(COUNTIFS('KONTAKTE'!$A$7:$A$306,A385,'KONTAKTE'!$B$7:$B$306,D385)&lt;&gt;1,"",IFERROR(INDEX('KONTAKTE'!$AD$7:$AD$306,SUMIFS('KONTAKTE'!$AF$7:$AF$306,'KONTAKTE'!$A$7:$A$306,A385,'KONTAKTE'!$B$7:$B$306,D385)),"")))</x:f>
      </x:c>
      <x:c r="S385" s="123" t="str">
        <x:f>IF(D385="","",IF(COUNTIFS('KONTAKTE'!$A$7:$A$306,A385,'KONTAKTE'!$B$7:$B$306,D385)&lt;&gt;1,"",IFERROR(INDEX('KONTAKTE'!$Z$7:$Z$306,SUMIFS('KONTAKTE'!$AF$7:$AF$306,'KONTAKTE'!$A$7:$A$306,A385,'KONTAKTE'!$B$7:$B$306,D385)),"")))</x:f>
      </x:c>
      <x:c r="T385" s="123" t="str">
        <x:f>IF(D385="","",IF(COUNTIFS('KONTAKTE'!$A$7:$A$306,A385,'KONTAKTE'!$B$7:$B$306,D385)&lt;&gt;1,"",IFERROR(INDEX('KONTAKTE'!$AA$7:$AA$306,SUMIFS('KONTAKTE'!$AF$7:$AF$306,'KONTAKTE'!$A$7:$A$306,A385,'KONTAKTE'!$B$7:$B$306,D385)),"")))</x:f>
      </x:c>
      <x:c r="U385" s="131" t="str">
        <x:f>IF(OR(D385="",F385="",Y385=""),"",IFERROR(INT(F385-Y385),""))</x:f>
      </x:c>
      <x:c r="V385" s="123" t="str">
        <x:f>IF(C385="","",IF(COUNTIFS('KONTAKTE'!$A$7:$A$306,A385,'KONTAKTE'!$B$7:$B$306,D385)=0,"Lead-ID fehlt",IF(COUNTIFS('KONTAKTE'!$A$7:$A$306,A385,'KONTAKTE'!$B$7:$B$306,D385)&gt;1,"Lead-ID doppelt",IF(AND(G385="customer_won",E385=""),"Deal-ID fehlt",IF(AND(B385="Ja",G385="qualified_lead",D385&lt;&gt;"",COUNTIFS($A$7:$A$406,A385,$B$7:$B$406,"Ja",$D$7:$D$406,D385,$G$7:$G$406,"qualified_lead")&gt;1),"Duplikat prüfen",IF(AND(B385="Ja",G385="customer_won",E385&lt;&gt;"",COUNTIFS($A$7:$A$406,A385,$B$7:$B$406,"Ja",$E$7:$E$406,E385,$G$7:$G$406,"customer_won")&gt;1),"Duplikat prüfen",IF(U385&lt;0,"Datum prüfen",IF(AND(OR(G385="customer_won",G385="revenue_recorded"),OR(J385="",K385="Nicht zutreffend")),"Wert prüfen",IF(AND(G385="customer_lost",COUNTIFS($A$7:$A$406,A385,$D$7:$D$406,D385,$G$7:$G$406,"qualified_lead",$F$7:$F$406,"&lt;="&amp;F385,$B$7:$B$406,"Ja")=0),"Qualifikation fehlt","Bereit")))))))))</x:f>
      </x:c>
      <x:c r="W385" s="123" t="n">
        <x:f>IF(AND(B385="Ja",G385="qualified_lead",D385&lt;&gt;""),IF(COUNTIFS($A$7:A385,A385,$B$7:B385,"Ja",$D$7:D385,D385,$G$7:G385,"qualified_lead")=1,1,0),0)</x:f>
        <x:v>0</x:v>
      </x:c>
      <x:c r="X385" s="123" t="n">
        <x:f>IF(AND(B385="Ja",G385="customer_won",E385&lt;&gt;""),IF(COUNTIFS($A$7:A385,A385,$B$7:B385,"Ja",$E$7:E385,E385,$G$7:G385,"customer_won")=1,1,0),0)</x:f>
        <x:v>0</x:v>
      </x:c>
      <x:c r="Y385" s="133" t="str">
        <x:f>IF(D385="","",IF(COUNTIFS('KONTAKTE'!$A$7:$A$306,A385,'KONTAKTE'!$B$7:$B$306,D385)&lt;&gt;1,"",IFERROR(INDEX('KONTAKTE'!$F$7:$F$306,SUMIFS('KONTAKTE'!$AF$7:$AF$306,'KONTAKTE'!$A$7:$A$306,A385,'KONTAKTE'!$B$7:$B$306,D385)),"")))</x:f>
      </x:c>
    </x:row>
    <x:row r="386" ht="22.5" customHeight="1">
      <x:c r="A386" s="61" t="str">
        <x:v>Eigene Daten</x:v>
      </x:c>
      <x:c r="B386" s="61" t="str">
        <x:v>Ja</x:v>
      </x:c>
      <x:c r="C386" s="58"/>
      <x:c r="D386" s="58"/>
      <x:c r="E386" s="58"/>
      <x:c r="F386" s="125"/>
      <x:c r="G386" s="58"/>
      <x:c r="H386" s="58"/>
      <x:c r="I386" s="58"/>
      <x:c r="J386" s="129"/>
      <x:c r="K386" s="58"/>
      <x:c r="L386" s="58"/>
      <x:c r="M386" s="58"/>
      <x:c r="N386" s="58"/>
      <x:c r="O386" s="58"/>
      <x:c r="P386" s="58"/>
      <x:c r="Q386" s="58"/>
      <x:c r="R386" s="127" t="str">
        <x:f>IF(D386="","",IF(COUNTIFS('KONTAKTE'!$A$7:$A$306,A386,'KONTAKTE'!$B$7:$B$306,D386)&lt;&gt;1,"",IFERROR(INDEX('KONTAKTE'!$AD$7:$AD$306,SUMIFS('KONTAKTE'!$AF$7:$AF$306,'KONTAKTE'!$A$7:$A$306,A386,'KONTAKTE'!$B$7:$B$306,D386)),"")))</x:f>
      </x:c>
      <x:c r="S386" s="123" t="str">
        <x:f>IF(D386="","",IF(COUNTIFS('KONTAKTE'!$A$7:$A$306,A386,'KONTAKTE'!$B$7:$B$306,D386)&lt;&gt;1,"",IFERROR(INDEX('KONTAKTE'!$Z$7:$Z$306,SUMIFS('KONTAKTE'!$AF$7:$AF$306,'KONTAKTE'!$A$7:$A$306,A386,'KONTAKTE'!$B$7:$B$306,D386)),"")))</x:f>
      </x:c>
      <x:c r="T386" s="123" t="str">
        <x:f>IF(D386="","",IF(COUNTIFS('KONTAKTE'!$A$7:$A$306,A386,'KONTAKTE'!$B$7:$B$306,D386)&lt;&gt;1,"",IFERROR(INDEX('KONTAKTE'!$AA$7:$AA$306,SUMIFS('KONTAKTE'!$AF$7:$AF$306,'KONTAKTE'!$A$7:$A$306,A386,'KONTAKTE'!$B$7:$B$306,D386)),"")))</x:f>
      </x:c>
      <x:c r="U386" s="131" t="str">
        <x:f>IF(OR(D386="",F386="",Y386=""),"",IFERROR(INT(F386-Y386),""))</x:f>
      </x:c>
      <x:c r="V386" s="123" t="str">
        <x:f>IF(C386="","",IF(COUNTIFS('KONTAKTE'!$A$7:$A$306,A386,'KONTAKTE'!$B$7:$B$306,D386)=0,"Lead-ID fehlt",IF(COUNTIFS('KONTAKTE'!$A$7:$A$306,A386,'KONTAKTE'!$B$7:$B$306,D386)&gt;1,"Lead-ID doppelt",IF(AND(G386="customer_won",E386=""),"Deal-ID fehlt",IF(AND(B386="Ja",G386="qualified_lead",D386&lt;&gt;"",COUNTIFS($A$7:$A$406,A386,$B$7:$B$406,"Ja",$D$7:$D$406,D386,$G$7:$G$406,"qualified_lead")&gt;1),"Duplikat prüfen",IF(AND(B386="Ja",G386="customer_won",E386&lt;&gt;"",COUNTIFS($A$7:$A$406,A386,$B$7:$B$406,"Ja",$E$7:$E$406,E386,$G$7:$G$406,"customer_won")&gt;1),"Duplikat prüfen",IF(U386&lt;0,"Datum prüfen",IF(AND(OR(G386="customer_won",G386="revenue_recorded"),OR(J386="",K386="Nicht zutreffend")),"Wert prüfen",IF(AND(G386="customer_lost",COUNTIFS($A$7:$A$406,A386,$D$7:$D$406,D386,$G$7:$G$406,"qualified_lead",$F$7:$F$406,"&lt;="&amp;F386,$B$7:$B$406,"Ja")=0),"Qualifikation fehlt","Bereit")))))))))</x:f>
      </x:c>
      <x:c r="W386" s="123" t="n">
        <x:f>IF(AND(B386="Ja",G386="qualified_lead",D386&lt;&gt;""),IF(COUNTIFS($A$7:A386,A386,$B$7:B386,"Ja",$D$7:D386,D386,$G$7:G386,"qualified_lead")=1,1,0),0)</x:f>
        <x:v>0</x:v>
      </x:c>
      <x:c r="X386" s="123" t="n">
        <x:f>IF(AND(B386="Ja",G386="customer_won",E386&lt;&gt;""),IF(COUNTIFS($A$7:A386,A386,$B$7:B386,"Ja",$E$7:E386,E386,$G$7:G386,"customer_won")=1,1,0),0)</x:f>
        <x:v>0</x:v>
      </x:c>
      <x:c r="Y386" s="133" t="str">
        <x:f>IF(D386="","",IF(COUNTIFS('KONTAKTE'!$A$7:$A$306,A386,'KONTAKTE'!$B$7:$B$306,D386)&lt;&gt;1,"",IFERROR(INDEX('KONTAKTE'!$F$7:$F$306,SUMIFS('KONTAKTE'!$AF$7:$AF$306,'KONTAKTE'!$A$7:$A$306,A386,'KONTAKTE'!$B$7:$B$306,D386)),"")))</x:f>
      </x:c>
    </x:row>
    <x:row r="387" ht="22.5" customHeight="1">
      <x:c r="A387" s="61" t="str">
        <x:v>Eigene Daten</x:v>
      </x:c>
      <x:c r="B387" s="61" t="str">
        <x:v>Ja</x:v>
      </x:c>
      <x:c r="C387" s="58"/>
      <x:c r="D387" s="58"/>
      <x:c r="E387" s="58"/>
      <x:c r="F387" s="125"/>
      <x:c r="G387" s="58"/>
      <x:c r="H387" s="58"/>
      <x:c r="I387" s="58"/>
      <x:c r="J387" s="129"/>
      <x:c r="K387" s="58"/>
      <x:c r="L387" s="58"/>
      <x:c r="M387" s="58"/>
      <x:c r="N387" s="58"/>
      <x:c r="O387" s="58"/>
      <x:c r="P387" s="58"/>
      <x:c r="Q387" s="58"/>
      <x:c r="R387" s="127" t="str">
        <x:f>IF(D387="","",IF(COUNTIFS('KONTAKTE'!$A$7:$A$306,A387,'KONTAKTE'!$B$7:$B$306,D387)&lt;&gt;1,"",IFERROR(INDEX('KONTAKTE'!$AD$7:$AD$306,SUMIFS('KONTAKTE'!$AF$7:$AF$306,'KONTAKTE'!$A$7:$A$306,A387,'KONTAKTE'!$B$7:$B$306,D387)),"")))</x:f>
      </x:c>
      <x:c r="S387" s="123" t="str">
        <x:f>IF(D387="","",IF(COUNTIFS('KONTAKTE'!$A$7:$A$306,A387,'KONTAKTE'!$B$7:$B$306,D387)&lt;&gt;1,"",IFERROR(INDEX('KONTAKTE'!$Z$7:$Z$306,SUMIFS('KONTAKTE'!$AF$7:$AF$306,'KONTAKTE'!$A$7:$A$306,A387,'KONTAKTE'!$B$7:$B$306,D387)),"")))</x:f>
      </x:c>
      <x:c r="T387" s="123" t="str">
        <x:f>IF(D387="","",IF(COUNTIFS('KONTAKTE'!$A$7:$A$306,A387,'KONTAKTE'!$B$7:$B$306,D387)&lt;&gt;1,"",IFERROR(INDEX('KONTAKTE'!$AA$7:$AA$306,SUMIFS('KONTAKTE'!$AF$7:$AF$306,'KONTAKTE'!$A$7:$A$306,A387,'KONTAKTE'!$B$7:$B$306,D387)),"")))</x:f>
      </x:c>
      <x:c r="U387" s="131" t="str">
        <x:f>IF(OR(D387="",F387="",Y387=""),"",IFERROR(INT(F387-Y387),""))</x:f>
      </x:c>
      <x:c r="V387" s="123" t="str">
        <x:f>IF(C387="","",IF(COUNTIFS('KONTAKTE'!$A$7:$A$306,A387,'KONTAKTE'!$B$7:$B$306,D387)=0,"Lead-ID fehlt",IF(COUNTIFS('KONTAKTE'!$A$7:$A$306,A387,'KONTAKTE'!$B$7:$B$306,D387)&gt;1,"Lead-ID doppelt",IF(AND(G387="customer_won",E387=""),"Deal-ID fehlt",IF(AND(B387="Ja",G387="qualified_lead",D387&lt;&gt;"",COUNTIFS($A$7:$A$406,A387,$B$7:$B$406,"Ja",$D$7:$D$406,D387,$G$7:$G$406,"qualified_lead")&gt;1),"Duplikat prüfen",IF(AND(B387="Ja",G387="customer_won",E387&lt;&gt;"",COUNTIFS($A$7:$A$406,A387,$B$7:$B$406,"Ja",$E$7:$E$406,E387,$G$7:$G$406,"customer_won")&gt;1),"Duplikat prüfen",IF(U387&lt;0,"Datum prüfen",IF(AND(OR(G387="customer_won",G387="revenue_recorded"),OR(J387="",K387="Nicht zutreffend")),"Wert prüfen",IF(AND(G387="customer_lost",COUNTIFS($A$7:$A$406,A387,$D$7:$D$406,D387,$G$7:$G$406,"qualified_lead",$F$7:$F$406,"&lt;="&amp;F387,$B$7:$B$406,"Ja")=0),"Qualifikation fehlt","Bereit")))))))))</x:f>
      </x:c>
      <x:c r="W387" s="123" t="n">
        <x:f>IF(AND(B387="Ja",G387="qualified_lead",D387&lt;&gt;""),IF(COUNTIFS($A$7:A387,A387,$B$7:B387,"Ja",$D$7:D387,D387,$G$7:G387,"qualified_lead")=1,1,0),0)</x:f>
        <x:v>0</x:v>
      </x:c>
      <x:c r="X387" s="123" t="n">
        <x:f>IF(AND(B387="Ja",G387="customer_won",E387&lt;&gt;""),IF(COUNTIFS($A$7:A387,A387,$B$7:B387,"Ja",$E$7:E387,E387,$G$7:G387,"customer_won")=1,1,0),0)</x:f>
        <x:v>0</x:v>
      </x:c>
      <x:c r="Y387" s="133" t="str">
        <x:f>IF(D387="","",IF(COUNTIFS('KONTAKTE'!$A$7:$A$306,A387,'KONTAKTE'!$B$7:$B$306,D387)&lt;&gt;1,"",IFERROR(INDEX('KONTAKTE'!$F$7:$F$306,SUMIFS('KONTAKTE'!$AF$7:$AF$306,'KONTAKTE'!$A$7:$A$306,A387,'KONTAKTE'!$B$7:$B$306,D387)),"")))</x:f>
      </x:c>
    </x:row>
    <x:row r="388" ht="22.5" customHeight="1">
      <x:c r="A388" s="61" t="str">
        <x:v>Eigene Daten</x:v>
      </x:c>
      <x:c r="B388" s="61" t="str">
        <x:v>Ja</x:v>
      </x:c>
      <x:c r="C388" s="58"/>
      <x:c r="D388" s="58"/>
      <x:c r="E388" s="58"/>
      <x:c r="F388" s="125"/>
      <x:c r="G388" s="58"/>
      <x:c r="H388" s="58"/>
      <x:c r="I388" s="58"/>
      <x:c r="J388" s="129"/>
      <x:c r="K388" s="58"/>
      <x:c r="L388" s="58"/>
      <x:c r="M388" s="58"/>
      <x:c r="N388" s="58"/>
      <x:c r="O388" s="58"/>
      <x:c r="P388" s="58"/>
      <x:c r="Q388" s="58"/>
      <x:c r="R388" s="127" t="str">
        <x:f>IF(D388="","",IF(COUNTIFS('KONTAKTE'!$A$7:$A$306,A388,'KONTAKTE'!$B$7:$B$306,D388)&lt;&gt;1,"",IFERROR(INDEX('KONTAKTE'!$AD$7:$AD$306,SUMIFS('KONTAKTE'!$AF$7:$AF$306,'KONTAKTE'!$A$7:$A$306,A388,'KONTAKTE'!$B$7:$B$306,D388)),"")))</x:f>
      </x:c>
      <x:c r="S388" s="123" t="str">
        <x:f>IF(D388="","",IF(COUNTIFS('KONTAKTE'!$A$7:$A$306,A388,'KONTAKTE'!$B$7:$B$306,D388)&lt;&gt;1,"",IFERROR(INDEX('KONTAKTE'!$Z$7:$Z$306,SUMIFS('KONTAKTE'!$AF$7:$AF$306,'KONTAKTE'!$A$7:$A$306,A388,'KONTAKTE'!$B$7:$B$306,D388)),"")))</x:f>
      </x:c>
      <x:c r="T388" s="123" t="str">
        <x:f>IF(D388="","",IF(COUNTIFS('KONTAKTE'!$A$7:$A$306,A388,'KONTAKTE'!$B$7:$B$306,D388)&lt;&gt;1,"",IFERROR(INDEX('KONTAKTE'!$AA$7:$AA$306,SUMIFS('KONTAKTE'!$AF$7:$AF$306,'KONTAKTE'!$A$7:$A$306,A388,'KONTAKTE'!$B$7:$B$306,D388)),"")))</x:f>
      </x:c>
      <x:c r="U388" s="131" t="str">
        <x:f>IF(OR(D388="",F388="",Y388=""),"",IFERROR(INT(F388-Y388),""))</x:f>
      </x:c>
      <x:c r="V388" s="123" t="str">
        <x:f>IF(C388="","",IF(COUNTIFS('KONTAKTE'!$A$7:$A$306,A388,'KONTAKTE'!$B$7:$B$306,D388)=0,"Lead-ID fehlt",IF(COUNTIFS('KONTAKTE'!$A$7:$A$306,A388,'KONTAKTE'!$B$7:$B$306,D388)&gt;1,"Lead-ID doppelt",IF(AND(G388="customer_won",E388=""),"Deal-ID fehlt",IF(AND(B388="Ja",G388="qualified_lead",D388&lt;&gt;"",COUNTIFS($A$7:$A$406,A388,$B$7:$B$406,"Ja",$D$7:$D$406,D388,$G$7:$G$406,"qualified_lead")&gt;1),"Duplikat prüfen",IF(AND(B388="Ja",G388="customer_won",E388&lt;&gt;"",COUNTIFS($A$7:$A$406,A388,$B$7:$B$406,"Ja",$E$7:$E$406,E388,$G$7:$G$406,"customer_won")&gt;1),"Duplikat prüfen",IF(U388&lt;0,"Datum prüfen",IF(AND(OR(G388="customer_won",G388="revenue_recorded"),OR(J388="",K388="Nicht zutreffend")),"Wert prüfen",IF(AND(G388="customer_lost",COUNTIFS($A$7:$A$406,A388,$D$7:$D$406,D388,$G$7:$G$406,"qualified_lead",$F$7:$F$406,"&lt;="&amp;F388,$B$7:$B$406,"Ja")=0),"Qualifikation fehlt","Bereit")))))))))</x:f>
      </x:c>
      <x:c r="W388" s="123" t="n">
        <x:f>IF(AND(B388="Ja",G388="qualified_lead",D388&lt;&gt;""),IF(COUNTIFS($A$7:A388,A388,$B$7:B388,"Ja",$D$7:D388,D388,$G$7:G388,"qualified_lead")=1,1,0),0)</x:f>
        <x:v>0</x:v>
      </x:c>
      <x:c r="X388" s="123" t="n">
        <x:f>IF(AND(B388="Ja",G388="customer_won",E388&lt;&gt;""),IF(COUNTIFS($A$7:A388,A388,$B$7:B388,"Ja",$E$7:E388,E388,$G$7:G388,"customer_won")=1,1,0),0)</x:f>
        <x:v>0</x:v>
      </x:c>
      <x:c r="Y388" s="133" t="str">
        <x:f>IF(D388="","",IF(COUNTIFS('KONTAKTE'!$A$7:$A$306,A388,'KONTAKTE'!$B$7:$B$306,D388)&lt;&gt;1,"",IFERROR(INDEX('KONTAKTE'!$F$7:$F$306,SUMIFS('KONTAKTE'!$AF$7:$AF$306,'KONTAKTE'!$A$7:$A$306,A388,'KONTAKTE'!$B$7:$B$306,D388)),"")))</x:f>
      </x:c>
    </x:row>
    <x:row r="389" ht="22.5" customHeight="1">
      <x:c r="A389" s="61" t="str">
        <x:v>Eigene Daten</x:v>
      </x:c>
      <x:c r="B389" s="61" t="str">
        <x:v>Ja</x:v>
      </x:c>
      <x:c r="C389" s="58"/>
      <x:c r="D389" s="58"/>
      <x:c r="E389" s="58"/>
      <x:c r="F389" s="125"/>
      <x:c r="G389" s="58"/>
      <x:c r="H389" s="58"/>
      <x:c r="I389" s="58"/>
      <x:c r="J389" s="129"/>
      <x:c r="K389" s="58"/>
      <x:c r="L389" s="58"/>
      <x:c r="M389" s="58"/>
      <x:c r="N389" s="58"/>
      <x:c r="O389" s="58"/>
      <x:c r="P389" s="58"/>
      <x:c r="Q389" s="58"/>
      <x:c r="R389" s="127" t="str">
        <x:f>IF(D389="","",IF(COUNTIFS('KONTAKTE'!$A$7:$A$306,A389,'KONTAKTE'!$B$7:$B$306,D389)&lt;&gt;1,"",IFERROR(INDEX('KONTAKTE'!$AD$7:$AD$306,SUMIFS('KONTAKTE'!$AF$7:$AF$306,'KONTAKTE'!$A$7:$A$306,A389,'KONTAKTE'!$B$7:$B$306,D389)),"")))</x:f>
      </x:c>
      <x:c r="S389" s="123" t="str">
        <x:f>IF(D389="","",IF(COUNTIFS('KONTAKTE'!$A$7:$A$306,A389,'KONTAKTE'!$B$7:$B$306,D389)&lt;&gt;1,"",IFERROR(INDEX('KONTAKTE'!$Z$7:$Z$306,SUMIFS('KONTAKTE'!$AF$7:$AF$306,'KONTAKTE'!$A$7:$A$306,A389,'KONTAKTE'!$B$7:$B$306,D389)),"")))</x:f>
      </x:c>
      <x:c r="T389" s="123" t="str">
        <x:f>IF(D389="","",IF(COUNTIFS('KONTAKTE'!$A$7:$A$306,A389,'KONTAKTE'!$B$7:$B$306,D389)&lt;&gt;1,"",IFERROR(INDEX('KONTAKTE'!$AA$7:$AA$306,SUMIFS('KONTAKTE'!$AF$7:$AF$306,'KONTAKTE'!$A$7:$A$306,A389,'KONTAKTE'!$B$7:$B$306,D389)),"")))</x:f>
      </x:c>
      <x:c r="U389" s="131" t="str">
        <x:f>IF(OR(D389="",F389="",Y389=""),"",IFERROR(INT(F389-Y389),""))</x:f>
      </x:c>
      <x:c r="V389" s="123" t="str">
        <x:f>IF(C389="","",IF(COUNTIFS('KONTAKTE'!$A$7:$A$306,A389,'KONTAKTE'!$B$7:$B$306,D389)=0,"Lead-ID fehlt",IF(COUNTIFS('KONTAKTE'!$A$7:$A$306,A389,'KONTAKTE'!$B$7:$B$306,D389)&gt;1,"Lead-ID doppelt",IF(AND(G389="customer_won",E389=""),"Deal-ID fehlt",IF(AND(B389="Ja",G389="qualified_lead",D389&lt;&gt;"",COUNTIFS($A$7:$A$406,A389,$B$7:$B$406,"Ja",$D$7:$D$406,D389,$G$7:$G$406,"qualified_lead")&gt;1),"Duplikat prüfen",IF(AND(B389="Ja",G389="customer_won",E389&lt;&gt;"",COUNTIFS($A$7:$A$406,A389,$B$7:$B$406,"Ja",$E$7:$E$406,E389,$G$7:$G$406,"customer_won")&gt;1),"Duplikat prüfen",IF(U389&lt;0,"Datum prüfen",IF(AND(OR(G389="customer_won",G389="revenue_recorded"),OR(J389="",K389="Nicht zutreffend")),"Wert prüfen",IF(AND(G389="customer_lost",COUNTIFS($A$7:$A$406,A389,$D$7:$D$406,D389,$G$7:$G$406,"qualified_lead",$F$7:$F$406,"&lt;="&amp;F389,$B$7:$B$406,"Ja")=0),"Qualifikation fehlt","Bereit")))))))))</x:f>
      </x:c>
      <x:c r="W389" s="123" t="n">
        <x:f>IF(AND(B389="Ja",G389="qualified_lead",D389&lt;&gt;""),IF(COUNTIFS($A$7:A389,A389,$B$7:B389,"Ja",$D$7:D389,D389,$G$7:G389,"qualified_lead")=1,1,0),0)</x:f>
        <x:v>0</x:v>
      </x:c>
      <x:c r="X389" s="123" t="n">
        <x:f>IF(AND(B389="Ja",G389="customer_won",E389&lt;&gt;""),IF(COUNTIFS($A$7:A389,A389,$B$7:B389,"Ja",$E$7:E389,E389,$G$7:G389,"customer_won")=1,1,0),0)</x:f>
        <x:v>0</x:v>
      </x:c>
      <x:c r="Y389" s="133" t="str">
        <x:f>IF(D389="","",IF(COUNTIFS('KONTAKTE'!$A$7:$A$306,A389,'KONTAKTE'!$B$7:$B$306,D389)&lt;&gt;1,"",IFERROR(INDEX('KONTAKTE'!$F$7:$F$306,SUMIFS('KONTAKTE'!$AF$7:$AF$306,'KONTAKTE'!$A$7:$A$306,A389,'KONTAKTE'!$B$7:$B$306,D389)),"")))</x:f>
      </x:c>
    </x:row>
    <x:row r="390" ht="22.5" customHeight="1">
      <x:c r="A390" s="61" t="str">
        <x:v>Eigene Daten</x:v>
      </x:c>
      <x:c r="B390" s="61" t="str">
        <x:v>Ja</x:v>
      </x:c>
      <x:c r="C390" s="58"/>
      <x:c r="D390" s="58"/>
      <x:c r="E390" s="58"/>
      <x:c r="F390" s="125"/>
      <x:c r="G390" s="58"/>
      <x:c r="H390" s="58"/>
      <x:c r="I390" s="58"/>
      <x:c r="J390" s="129"/>
      <x:c r="K390" s="58"/>
      <x:c r="L390" s="58"/>
      <x:c r="M390" s="58"/>
      <x:c r="N390" s="58"/>
      <x:c r="O390" s="58"/>
      <x:c r="P390" s="58"/>
      <x:c r="Q390" s="58"/>
      <x:c r="R390" s="127" t="str">
        <x:f>IF(D390="","",IF(COUNTIFS('KONTAKTE'!$A$7:$A$306,A390,'KONTAKTE'!$B$7:$B$306,D390)&lt;&gt;1,"",IFERROR(INDEX('KONTAKTE'!$AD$7:$AD$306,SUMIFS('KONTAKTE'!$AF$7:$AF$306,'KONTAKTE'!$A$7:$A$306,A390,'KONTAKTE'!$B$7:$B$306,D390)),"")))</x:f>
      </x:c>
      <x:c r="S390" s="123" t="str">
        <x:f>IF(D390="","",IF(COUNTIFS('KONTAKTE'!$A$7:$A$306,A390,'KONTAKTE'!$B$7:$B$306,D390)&lt;&gt;1,"",IFERROR(INDEX('KONTAKTE'!$Z$7:$Z$306,SUMIFS('KONTAKTE'!$AF$7:$AF$306,'KONTAKTE'!$A$7:$A$306,A390,'KONTAKTE'!$B$7:$B$306,D390)),"")))</x:f>
      </x:c>
      <x:c r="T390" s="123" t="str">
        <x:f>IF(D390="","",IF(COUNTIFS('KONTAKTE'!$A$7:$A$306,A390,'KONTAKTE'!$B$7:$B$306,D390)&lt;&gt;1,"",IFERROR(INDEX('KONTAKTE'!$AA$7:$AA$306,SUMIFS('KONTAKTE'!$AF$7:$AF$306,'KONTAKTE'!$A$7:$A$306,A390,'KONTAKTE'!$B$7:$B$306,D390)),"")))</x:f>
      </x:c>
      <x:c r="U390" s="131" t="str">
        <x:f>IF(OR(D390="",F390="",Y390=""),"",IFERROR(INT(F390-Y390),""))</x:f>
      </x:c>
      <x:c r="V390" s="123" t="str">
        <x:f>IF(C390="","",IF(COUNTIFS('KONTAKTE'!$A$7:$A$306,A390,'KONTAKTE'!$B$7:$B$306,D390)=0,"Lead-ID fehlt",IF(COUNTIFS('KONTAKTE'!$A$7:$A$306,A390,'KONTAKTE'!$B$7:$B$306,D390)&gt;1,"Lead-ID doppelt",IF(AND(G390="customer_won",E390=""),"Deal-ID fehlt",IF(AND(B390="Ja",G390="qualified_lead",D390&lt;&gt;"",COUNTIFS($A$7:$A$406,A390,$B$7:$B$406,"Ja",$D$7:$D$406,D390,$G$7:$G$406,"qualified_lead")&gt;1),"Duplikat prüfen",IF(AND(B390="Ja",G390="customer_won",E390&lt;&gt;"",COUNTIFS($A$7:$A$406,A390,$B$7:$B$406,"Ja",$E$7:$E$406,E390,$G$7:$G$406,"customer_won")&gt;1),"Duplikat prüfen",IF(U390&lt;0,"Datum prüfen",IF(AND(OR(G390="customer_won",G390="revenue_recorded"),OR(J390="",K390="Nicht zutreffend")),"Wert prüfen",IF(AND(G390="customer_lost",COUNTIFS($A$7:$A$406,A390,$D$7:$D$406,D390,$G$7:$G$406,"qualified_lead",$F$7:$F$406,"&lt;="&amp;F390,$B$7:$B$406,"Ja")=0),"Qualifikation fehlt","Bereit")))))))))</x:f>
      </x:c>
      <x:c r="W390" s="123" t="n">
        <x:f>IF(AND(B390="Ja",G390="qualified_lead",D390&lt;&gt;""),IF(COUNTIFS($A$7:A390,A390,$B$7:B390,"Ja",$D$7:D390,D390,$G$7:G390,"qualified_lead")=1,1,0),0)</x:f>
        <x:v>0</x:v>
      </x:c>
      <x:c r="X390" s="123" t="n">
        <x:f>IF(AND(B390="Ja",G390="customer_won",E390&lt;&gt;""),IF(COUNTIFS($A$7:A390,A390,$B$7:B390,"Ja",$E$7:E390,E390,$G$7:G390,"customer_won")=1,1,0),0)</x:f>
        <x:v>0</x:v>
      </x:c>
      <x:c r="Y390" s="133" t="str">
        <x:f>IF(D390="","",IF(COUNTIFS('KONTAKTE'!$A$7:$A$306,A390,'KONTAKTE'!$B$7:$B$306,D390)&lt;&gt;1,"",IFERROR(INDEX('KONTAKTE'!$F$7:$F$306,SUMIFS('KONTAKTE'!$AF$7:$AF$306,'KONTAKTE'!$A$7:$A$306,A390,'KONTAKTE'!$B$7:$B$306,D390)),"")))</x:f>
      </x:c>
    </x:row>
    <x:row r="391" ht="22.5" customHeight="1">
      <x:c r="A391" s="61" t="str">
        <x:v>Eigene Daten</x:v>
      </x:c>
      <x:c r="B391" s="61" t="str">
        <x:v>Ja</x:v>
      </x:c>
      <x:c r="C391" s="58"/>
      <x:c r="D391" s="58"/>
      <x:c r="E391" s="58"/>
      <x:c r="F391" s="125"/>
      <x:c r="G391" s="58"/>
      <x:c r="H391" s="58"/>
      <x:c r="I391" s="58"/>
      <x:c r="J391" s="129"/>
      <x:c r="K391" s="58"/>
      <x:c r="L391" s="58"/>
      <x:c r="M391" s="58"/>
      <x:c r="N391" s="58"/>
      <x:c r="O391" s="58"/>
      <x:c r="P391" s="58"/>
      <x:c r="Q391" s="58"/>
      <x:c r="R391" s="127" t="str">
        <x:f>IF(D391="","",IF(COUNTIFS('KONTAKTE'!$A$7:$A$306,A391,'KONTAKTE'!$B$7:$B$306,D391)&lt;&gt;1,"",IFERROR(INDEX('KONTAKTE'!$AD$7:$AD$306,SUMIFS('KONTAKTE'!$AF$7:$AF$306,'KONTAKTE'!$A$7:$A$306,A391,'KONTAKTE'!$B$7:$B$306,D391)),"")))</x:f>
      </x:c>
      <x:c r="S391" s="123" t="str">
        <x:f>IF(D391="","",IF(COUNTIFS('KONTAKTE'!$A$7:$A$306,A391,'KONTAKTE'!$B$7:$B$306,D391)&lt;&gt;1,"",IFERROR(INDEX('KONTAKTE'!$Z$7:$Z$306,SUMIFS('KONTAKTE'!$AF$7:$AF$306,'KONTAKTE'!$A$7:$A$306,A391,'KONTAKTE'!$B$7:$B$306,D391)),"")))</x:f>
      </x:c>
      <x:c r="T391" s="123" t="str">
        <x:f>IF(D391="","",IF(COUNTIFS('KONTAKTE'!$A$7:$A$306,A391,'KONTAKTE'!$B$7:$B$306,D391)&lt;&gt;1,"",IFERROR(INDEX('KONTAKTE'!$AA$7:$AA$306,SUMIFS('KONTAKTE'!$AF$7:$AF$306,'KONTAKTE'!$A$7:$A$306,A391,'KONTAKTE'!$B$7:$B$306,D391)),"")))</x:f>
      </x:c>
      <x:c r="U391" s="131" t="str">
        <x:f>IF(OR(D391="",F391="",Y391=""),"",IFERROR(INT(F391-Y391),""))</x:f>
      </x:c>
      <x:c r="V391" s="123" t="str">
        <x:f>IF(C391="","",IF(COUNTIFS('KONTAKTE'!$A$7:$A$306,A391,'KONTAKTE'!$B$7:$B$306,D391)=0,"Lead-ID fehlt",IF(COUNTIFS('KONTAKTE'!$A$7:$A$306,A391,'KONTAKTE'!$B$7:$B$306,D391)&gt;1,"Lead-ID doppelt",IF(AND(G391="customer_won",E391=""),"Deal-ID fehlt",IF(AND(B391="Ja",G391="qualified_lead",D391&lt;&gt;"",COUNTIFS($A$7:$A$406,A391,$B$7:$B$406,"Ja",$D$7:$D$406,D391,$G$7:$G$406,"qualified_lead")&gt;1),"Duplikat prüfen",IF(AND(B391="Ja",G391="customer_won",E391&lt;&gt;"",COUNTIFS($A$7:$A$406,A391,$B$7:$B$406,"Ja",$E$7:$E$406,E391,$G$7:$G$406,"customer_won")&gt;1),"Duplikat prüfen",IF(U391&lt;0,"Datum prüfen",IF(AND(OR(G391="customer_won",G391="revenue_recorded"),OR(J391="",K391="Nicht zutreffend")),"Wert prüfen",IF(AND(G391="customer_lost",COUNTIFS($A$7:$A$406,A391,$D$7:$D$406,D391,$G$7:$G$406,"qualified_lead",$F$7:$F$406,"&lt;="&amp;F391,$B$7:$B$406,"Ja")=0),"Qualifikation fehlt","Bereit")))))))))</x:f>
      </x:c>
      <x:c r="W391" s="123" t="n">
        <x:f>IF(AND(B391="Ja",G391="qualified_lead",D391&lt;&gt;""),IF(COUNTIFS($A$7:A391,A391,$B$7:B391,"Ja",$D$7:D391,D391,$G$7:G391,"qualified_lead")=1,1,0),0)</x:f>
        <x:v>0</x:v>
      </x:c>
      <x:c r="X391" s="123" t="n">
        <x:f>IF(AND(B391="Ja",G391="customer_won",E391&lt;&gt;""),IF(COUNTIFS($A$7:A391,A391,$B$7:B391,"Ja",$E$7:E391,E391,$G$7:G391,"customer_won")=1,1,0),0)</x:f>
        <x:v>0</x:v>
      </x:c>
      <x:c r="Y391" s="133" t="str">
        <x:f>IF(D391="","",IF(COUNTIFS('KONTAKTE'!$A$7:$A$306,A391,'KONTAKTE'!$B$7:$B$306,D391)&lt;&gt;1,"",IFERROR(INDEX('KONTAKTE'!$F$7:$F$306,SUMIFS('KONTAKTE'!$AF$7:$AF$306,'KONTAKTE'!$A$7:$A$306,A391,'KONTAKTE'!$B$7:$B$306,D391)),"")))</x:f>
      </x:c>
    </x:row>
    <x:row r="392" ht="22.5" customHeight="1">
      <x:c r="A392" s="61" t="str">
        <x:v>Eigene Daten</x:v>
      </x:c>
      <x:c r="B392" s="61" t="str">
        <x:v>Ja</x:v>
      </x:c>
      <x:c r="C392" s="58"/>
      <x:c r="D392" s="58"/>
      <x:c r="E392" s="58"/>
      <x:c r="F392" s="125"/>
      <x:c r="G392" s="58"/>
      <x:c r="H392" s="58"/>
      <x:c r="I392" s="58"/>
      <x:c r="J392" s="129"/>
      <x:c r="K392" s="58"/>
      <x:c r="L392" s="58"/>
      <x:c r="M392" s="58"/>
      <x:c r="N392" s="58"/>
      <x:c r="O392" s="58"/>
      <x:c r="P392" s="58"/>
      <x:c r="Q392" s="58"/>
      <x:c r="R392" s="127" t="str">
        <x:f>IF(D392="","",IF(COUNTIFS('KONTAKTE'!$A$7:$A$306,A392,'KONTAKTE'!$B$7:$B$306,D392)&lt;&gt;1,"",IFERROR(INDEX('KONTAKTE'!$AD$7:$AD$306,SUMIFS('KONTAKTE'!$AF$7:$AF$306,'KONTAKTE'!$A$7:$A$306,A392,'KONTAKTE'!$B$7:$B$306,D392)),"")))</x:f>
      </x:c>
      <x:c r="S392" s="123" t="str">
        <x:f>IF(D392="","",IF(COUNTIFS('KONTAKTE'!$A$7:$A$306,A392,'KONTAKTE'!$B$7:$B$306,D392)&lt;&gt;1,"",IFERROR(INDEX('KONTAKTE'!$Z$7:$Z$306,SUMIFS('KONTAKTE'!$AF$7:$AF$306,'KONTAKTE'!$A$7:$A$306,A392,'KONTAKTE'!$B$7:$B$306,D392)),"")))</x:f>
      </x:c>
      <x:c r="T392" s="123" t="str">
        <x:f>IF(D392="","",IF(COUNTIFS('KONTAKTE'!$A$7:$A$306,A392,'KONTAKTE'!$B$7:$B$306,D392)&lt;&gt;1,"",IFERROR(INDEX('KONTAKTE'!$AA$7:$AA$306,SUMIFS('KONTAKTE'!$AF$7:$AF$306,'KONTAKTE'!$A$7:$A$306,A392,'KONTAKTE'!$B$7:$B$306,D392)),"")))</x:f>
      </x:c>
      <x:c r="U392" s="131" t="str">
        <x:f>IF(OR(D392="",F392="",Y392=""),"",IFERROR(INT(F392-Y392),""))</x:f>
      </x:c>
      <x:c r="V392" s="123" t="str">
        <x:f>IF(C392="","",IF(COUNTIFS('KONTAKTE'!$A$7:$A$306,A392,'KONTAKTE'!$B$7:$B$306,D392)=0,"Lead-ID fehlt",IF(COUNTIFS('KONTAKTE'!$A$7:$A$306,A392,'KONTAKTE'!$B$7:$B$306,D392)&gt;1,"Lead-ID doppelt",IF(AND(G392="customer_won",E392=""),"Deal-ID fehlt",IF(AND(B392="Ja",G392="qualified_lead",D392&lt;&gt;"",COUNTIFS($A$7:$A$406,A392,$B$7:$B$406,"Ja",$D$7:$D$406,D392,$G$7:$G$406,"qualified_lead")&gt;1),"Duplikat prüfen",IF(AND(B392="Ja",G392="customer_won",E392&lt;&gt;"",COUNTIFS($A$7:$A$406,A392,$B$7:$B$406,"Ja",$E$7:$E$406,E392,$G$7:$G$406,"customer_won")&gt;1),"Duplikat prüfen",IF(U392&lt;0,"Datum prüfen",IF(AND(OR(G392="customer_won",G392="revenue_recorded"),OR(J392="",K392="Nicht zutreffend")),"Wert prüfen",IF(AND(G392="customer_lost",COUNTIFS($A$7:$A$406,A392,$D$7:$D$406,D392,$G$7:$G$406,"qualified_lead",$F$7:$F$406,"&lt;="&amp;F392,$B$7:$B$406,"Ja")=0),"Qualifikation fehlt","Bereit")))))))))</x:f>
      </x:c>
      <x:c r="W392" s="123" t="n">
        <x:f>IF(AND(B392="Ja",G392="qualified_lead",D392&lt;&gt;""),IF(COUNTIFS($A$7:A392,A392,$B$7:B392,"Ja",$D$7:D392,D392,$G$7:G392,"qualified_lead")=1,1,0),0)</x:f>
        <x:v>0</x:v>
      </x:c>
      <x:c r="X392" s="123" t="n">
        <x:f>IF(AND(B392="Ja",G392="customer_won",E392&lt;&gt;""),IF(COUNTIFS($A$7:A392,A392,$B$7:B392,"Ja",$E$7:E392,E392,$G$7:G392,"customer_won")=1,1,0),0)</x:f>
        <x:v>0</x:v>
      </x:c>
      <x:c r="Y392" s="133" t="str">
        <x:f>IF(D392="","",IF(COUNTIFS('KONTAKTE'!$A$7:$A$306,A392,'KONTAKTE'!$B$7:$B$306,D392)&lt;&gt;1,"",IFERROR(INDEX('KONTAKTE'!$F$7:$F$306,SUMIFS('KONTAKTE'!$AF$7:$AF$306,'KONTAKTE'!$A$7:$A$306,A392,'KONTAKTE'!$B$7:$B$306,D392)),"")))</x:f>
      </x:c>
    </x:row>
    <x:row r="393" ht="22.5" customHeight="1">
      <x:c r="A393" s="61" t="str">
        <x:v>Eigene Daten</x:v>
      </x:c>
      <x:c r="B393" s="61" t="str">
        <x:v>Ja</x:v>
      </x:c>
      <x:c r="C393" s="58"/>
      <x:c r="D393" s="58"/>
      <x:c r="E393" s="58"/>
      <x:c r="F393" s="125"/>
      <x:c r="G393" s="58"/>
      <x:c r="H393" s="58"/>
      <x:c r="I393" s="58"/>
      <x:c r="J393" s="129"/>
      <x:c r="K393" s="58"/>
      <x:c r="L393" s="58"/>
      <x:c r="M393" s="58"/>
      <x:c r="N393" s="58"/>
      <x:c r="O393" s="58"/>
      <x:c r="P393" s="58"/>
      <x:c r="Q393" s="58"/>
      <x:c r="R393" s="127" t="str">
        <x:f>IF(D393="","",IF(COUNTIFS('KONTAKTE'!$A$7:$A$306,A393,'KONTAKTE'!$B$7:$B$306,D393)&lt;&gt;1,"",IFERROR(INDEX('KONTAKTE'!$AD$7:$AD$306,SUMIFS('KONTAKTE'!$AF$7:$AF$306,'KONTAKTE'!$A$7:$A$306,A393,'KONTAKTE'!$B$7:$B$306,D393)),"")))</x:f>
      </x:c>
      <x:c r="S393" s="123" t="str">
        <x:f>IF(D393="","",IF(COUNTIFS('KONTAKTE'!$A$7:$A$306,A393,'KONTAKTE'!$B$7:$B$306,D393)&lt;&gt;1,"",IFERROR(INDEX('KONTAKTE'!$Z$7:$Z$306,SUMIFS('KONTAKTE'!$AF$7:$AF$306,'KONTAKTE'!$A$7:$A$306,A393,'KONTAKTE'!$B$7:$B$306,D393)),"")))</x:f>
      </x:c>
      <x:c r="T393" s="123" t="str">
        <x:f>IF(D393="","",IF(COUNTIFS('KONTAKTE'!$A$7:$A$306,A393,'KONTAKTE'!$B$7:$B$306,D393)&lt;&gt;1,"",IFERROR(INDEX('KONTAKTE'!$AA$7:$AA$306,SUMIFS('KONTAKTE'!$AF$7:$AF$306,'KONTAKTE'!$A$7:$A$306,A393,'KONTAKTE'!$B$7:$B$306,D393)),"")))</x:f>
      </x:c>
      <x:c r="U393" s="131" t="str">
        <x:f>IF(OR(D393="",F393="",Y393=""),"",IFERROR(INT(F393-Y393),""))</x:f>
      </x:c>
      <x:c r="V393" s="123" t="str">
        <x:f>IF(C393="","",IF(COUNTIFS('KONTAKTE'!$A$7:$A$306,A393,'KONTAKTE'!$B$7:$B$306,D393)=0,"Lead-ID fehlt",IF(COUNTIFS('KONTAKTE'!$A$7:$A$306,A393,'KONTAKTE'!$B$7:$B$306,D393)&gt;1,"Lead-ID doppelt",IF(AND(G393="customer_won",E393=""),"Deal-ID fehlt",IF(AND(B393="Ja",G393="qualified_lead",D393&lt;&gt;"",COUNTIFS($A$7:$A$406,A393,$B$7:$B$406,"Ja",$D$7:$D$406,D393,$G$7:$G$406,"qualified_lead")&gt;1),"Duplikat prüfen",IF(AND(B393="Ja",G393="customer_won",E393&lt;&gt;"",COUNTIFS($A$7:$A$406,A393,$B$7:$B$406,"Ja",$E$7:$E$406,E393,$G$7:$G$406,"customer_won")&gt;1),"Duplikat prüfen",IF(U393&lt;0,"Datum prüfen",IF(AND(OR(G393="customer_won",G393="revenue_recorded"),OR(J393="",K393="Nicht zutreffend")),"Wert prüfen",IF(AND(G393="customer_lost",COUNTIFS($A$7:$A$406,A393,$D$7:$D$406,D393,$G$7:$G$406,"qualified_lead",$F$7:$F$406,"&lt;="&amp;F393,$B$7:$B$406,"Ja")=0),"Qualifikation fehlt","Bereit")))))))))</x:f>
      </x:c>
      <x:c r="W393" s="123" t="n">
        <x:f>IF(AND(B393="Ja",G393="qualified_lead",D393&lt;&gt;""),IF(COUNTIFS($A$7:A393,A393,$B$7:B393,"Ja",$D$7:D393,D393,$G$7:G393,"qualified_lead")=1,1,0),0)</x:f>
        <x:v>0</x:v>
      </x:c>
      <x:c r="X393" s="123" t="n">
        <x:f>IF(AND(B393="Ja",G393="customer_won",E393&lt;&gt;""),IF(COUNTIFS($A$7:A393,A393,$B$7:B393,"Ja",$E$7:E393,E393,$G$7:G393,"customer_won")=1,1,0),0)</x:f>
        <x:v>0</x:v>
      </x:c>
      <x:c r="Y393" s="133" t="str">
        <x:f>IF(D393="","",IF(COUNTIFS('KONTAKTE'!$A$7:$A$306,A393,'KONTAKTE'!$B$7:$B$306,D393)&lt;&gt;1,"",IFERROR(INDEX('KONTAKTE'!$F$7:$F$306,SUMIFS('KONTAKTE'!$AF$7:$AF$306,'KONTAKTE'!$A$7:$A$306,A393,'KONTAKTE'!$B$7:$B$306,D393)),"")))</x:f>
      </x:c>
    </x:row>
    <x:row r="394" ht="22.5" customHeight="1">
      <x:c r="A394" s="61" t="str">
        <x:v>Eigene Daten</x:v>
      </x:c>
      <x:c r="B394" s="61" t="str">
        <x:v>Ja</x:v>
      </x:c>
      <x:c r="C394" s="58"/>
      <x:c r="D394" s="58"/>
      <x:c r="E394" s="58"/>
      <x:c r="F394" s="125"/>
      <x:c r="G394" s="58"/>
      <x:c r="H394" s="58"/>
      <x:c r="I394" s="58"/>
      <x:c r="J394" s="129"/>
      <x:c r="K394" s="58"/>
      <x:c r="L394" s="58"/>
      <x:c r="M394" s="58"/>
      <x:c r="N394" s="58"/>
      <x:c r="O394" s="58"/>
      <x:c r="P394" s="58"/>
      <x:c r="Q394" s="58"/>
      <x:c r="R394" s="127" t="str">
        <x:f>IF(D394="","",IF(COUNTIFS('KONTAKTE'!$A$7:$A$306,A394,'KONTAKTE'!$B$7:$B$306,D394)&lt;&gt;1,"",IFERROR(INDEX('KONTAKTE'!$AD$7:$AD$306,SUMIFS('KONTAKTE'!$AF$7:$AF$306,'KONTAKTE'!$A$7:$A$306,A394,'KONTAKTE'!$B$7:$B$306,D394)),"")))</x:f>
      </x:c>
      <x:c r="S394" s="123" t="str">
        <x:f>IF(D394="","",IF(COUNTIFS('KONTAKTE'!$A$7:$A$306,A394,'KONTAKTE'!$B$7:$B$306,D394)&lt;&gt;1,"",IFERROR(INDEX('KONTAKTE'!$Z$7:$Z$306,SUMIFS('KONTAKTE'!$AF$7:$AF$306,'KONTAKTE'!$A$7:$A$306,A394,'KONTAKTE'!$B$7:$B$306,D394)),"")))</x:f>
      </x:c>
      <x:c r="T394" s="123" t="str">
        <x:f>IF(D394="","",IF(COUNTIFS('KONTAKTE'!$A$7:$A$306,A394,'KONTAKTE'!$B$7:$B$306,D394)&lt;&gt;1,"",IFERROR(INDEX('KONTAKTE'!$AA$7:$AA$306,SUMIFS('KONTAKTE'!$AF$7:$AF$306,'KONTAKTE'!$A$7:$A$306,A394,'KONTAKTE'!$B$7:$B$306,D394)),"")))</x:f>
      </x:c>
      <x:c r="U394" s="131" t="str">
        <x:f>IF(OR(D394="",F394="",Y394=""),"",IFERROR(INT(F394-Y394),""))</x:f>
      </x:c>
      <x:c r="V394" s="123" t="str">
        <x:f>IF(C394="","",IF(COUNTIFS('KONTAKTE'!$A$7:$A$306,A394,'KONTAKTE'!$B$7:$B$306,D394)=0,"Lead-ID fehlt",IF(COUNTIFS('KONTAKTE'!$A$7:$A$306,A394,'KONTAKTE'!$B$7:$B$306,D394)&gt;1,"Lead-ID doppelt",IF(AND(G394="customer_won",E394=""),"Deal-ID fehlt",IF(AND(B394="Ja",G394="qualified_lead",D394&lt;&gt;"",COUNTIFS($A$7:$A$406,A394,$B$7:$B$406,"Ja",$D$7:$D$406,D394,$G$7:$G$406,"qualified_lead")&gt;1),"Duplikat prüfen",IF(AND(B394="Ja",G394="customer_won",E394&lt;&gt;"",COUNTIFS($A$7:$A$406,A394,$B$7:$B$406,"Ja",$E$7:$E$406,E394,$G$7:$G$406,"customer_won")&gt;1),"Duplikat prüfen",IF(U394&lt;0,"Datum prüfen",IF(AND(OR(G394="customer_won",G394="revenue_recorded"),OR(J394="",K394="Nicht zutreffend")),"Wert prüfen",IF(AND(G394="customer_lost",COUNTIFS($A$7:$A$406,A394,$D$7:$D$406,D394,$G$7:$G$406,"qualified_lead",$F$7:$F$406,"&lt;="&amp;F394,$B$7:$B$406,"Ja")=0),"Qualifikation fehlt","Bereit")))))))))</x:f>
      </x:c>
      <x:c r="W394" s="123" t="n">
        <x:f>IF(AND(B394="Ja",G394="qualified_lead",D394&lt;&gt;""),IF(COUNTIFS($A$7:A394,A394,$B$7:B394,"Ja",$D$7:D394,D394,$G$7:G394,"qualified_lead")=1,1,0),0)</x:f>
        <x:v>0</x:v>
      </x:c>
      <x:c r="X394" s="123" t="n">
        <x:f>IF(AND(B394="Ja",G394="customer_won",E394&lt;&gt;""),IF(COUNTIFS($A$7:A394,A394,$B$7:B394,"Ja",$E$7:E394,E394,$G$7:G394,"customer_won")=1,1,0),0)</x:f>
        <x:v>0</x:v>
      </x:c>
      <x:c r="Y394" s="133" t="str">
        <x:f>IF(D394="","",IF(COUNTIFS('KONTAKTE'!$A$7:$A$306,A394,'KONTAKTE'!$B$7:$B$306,D394)&lt;&gt;1,"",IFERROR(INDEX('KONTAKTE'!$F$7:$F$306,SUMIFS('KONTAKTE'!$AF$7:$AF$306,'KONTAKTE'!$A$7:$A$306,A394,'KONTAKTE'!$B$7:$B$306,D394)),"")))</x:f>
      </x:c>
    </x:row>
    <x:row r="395" ht="22.5" customHeight="1">
      <x:c r="A395" s="61" t="str">
        <x:v>Eigene Daten</x:v>
      </x:c>
      <x:c r="B395" s="61" t="str">
        <x:v>Ja</x:v>
      </x:c>
      <x:c r="C395" s="58"/>
      <x:c r="D395" s="58"/>
      <x:c r="E395" s="58"/>
      <x:c r="F395" s="125"/>
      <x:c r="G395" s="58"/>
      <x:c r="H395" s="58"/>
      <x:c r="I395" s="58"/>
      <x:c r="J395" s="129"/>
      <x:c r="K395" s="58"/>
      <x:c r="L395" s="58"/>
      <x:c r="M395" s="58"/>
      <x:c r="N395" s="58"/>
      <x:c r="O395" s="58"/>
      <x:c r="P395" s="58"/>
      <x:c r="Q395" s="58"/>
      <x:c r="R395" s="127" t="str">
        <x:f>IF(D395="","",IF(COUNTIFS('KONTAKTE'!$A$7:$A$306,A395,'KONTAKTE'!$B$7:$B$306,D395)&lt;&gt;1,"",IFERROR(INDEX('KONTAKTE'!$AD$7:$AD$306,SUMIFS('KONTAKTE'!$AF$7:$AF$306,'KONTAKTE'!$A$7:$A$306,A395,'KONTAKTE'!$B$7:$B$306,D395)),"")))</x:f>
      </x:c>
      <x:c r="S395" s="123" t="str">
        <x:f>IF(D395="","",IF(COUNTIFS('KONTAKTE'!$A$7:$A$306,A395,'KONTAKTE'!$B$7:$B$306,D395)&lt;&gt;1,"",IFERROR(INDEX('KONTAKTE'!$Z$7:$Z$306,SUMIFS('KONTAKTE'!$AF$7:$AF$306,'KONTAKTE'!$A$7:$A$306,A395,'KONTAKTE'!$B$7:$B$306,D395)),"")))</x:f>
      </x:c>
      <x:c r="T395" s="123" t="str">
        <x:f>IF(D395="","",IF(COUNTIFS('KONTAKTE'!$A$7:$A$306,A395,'KONTAKTE'!$B$7:$B$306,D395)&lt;&gt;1,"",IFERROR(INDEX('KONTAKTE'!$AA$7:$AA$306,SUMIFS('KONTAKTE'!$AF$7:$AF$306,'KONTAKTE'!$A$7:$A$306,A395,'KONTAKTE'!$B$7:$B$306,D395)),"")))</x:f>
      </x:c>
      <x:c r="U395" s="131" t="str">
        <x:f>IF(OR(D395="",F395="",Y395=""),"",IFERROR(INT(F395-Y395),""))</x:f>
      </x:c>
      <x:c r="V395" s="123" t="str">
        <x:f>IF(C395="","",IF(COUNTIFS('KONTAKTE'!$A$7:$A$306,A395,'KONTAKTE'!$B$7:$B$306,D395)=0,"Lead-ID fehlt",IF(COUNTIFS('KONTAKTE'!$A$7:$A$306,A395,'KONTAKTE'!$B$7:$B$306,D395)&gt;1,"Lead-ID doppelt",IF(AND(G395="customer_won",E395=""),"Deal-ID fehlt",IF(AND(B395="Ja",G395="qualified_lead",D395&lt;&gt;"",COUNTIFS($A$7:$A$406,A395,$B$7:$B$406,"Ja",$D$7:$D$406,D395,$G$7:$G$406,"qualified_lead")&gt;1),"Duplikat prüfen",IF(AND(B395="Ja",G395="customer_won",E395&lt;&gt;"",COUNTIFS($A$7:$A$406,A395,$B$7:$B$406,"Ja",$E$7:$E$406,E395,$G$7:$G$406,"customer_won")&gt;1),"Duplikat prüfen",IF(U395&lt;0,"Datum prüfen",IF(AND(OR(G395="customer_won",G395="revenue_recorded"),OR(J395="",K395="Nicht zutreffend")),"Wert prüfen",IF(AND(G395="customer_lost",COUNTIFS($A$7:$A$406,A395,$D$7:$D$406,D395,$G$7:$G$406,"qualified_lead",$F$7:$F$406,"&lt;="&amp;F395,$B$7:$B$406,"Ja")=0),"Qualifikation fehlt","Bereit")))))))))</x:f>
      </x:c>
      <x:c r="W395" s="123" t="n">
        <x:f>IF(AND(B395="Ja",G395="qualified_lead",D395&lt;&gt;""),IF(COUNTIFS($A$7:A395,A395,$B$7:B395,"Ja",$D$7:D395,D395,$G$7:G395,"qualified_lead")=1,1,0),0)</x:f>
        <x:v>0</x:v>
      </x:c>
      <x:c r="X395" s="123" t="n">
        <x:f>IF(AND(B395="Ja",G395="customer_won",E395&lt;&gt;""),IF(COUNTIFS($A$7:A395,A395,$B$7:B395,"Ja",$E$7:E395,E395,$G$7:G395,"customer_won")=1,1,0),0)</x:f>
        <x:v>0</x:v>
      </x:c>
      <x:c r="Y395" s="133" t="str">
        <x:f>IF(D395="","",IF(COUNTIFS('KONTAKTE'!$A$7:$A$306,A395,'KONTAKTE'!$B$7:$B$306,D395)&lt;&gt;1,"",IFERROR(INDEX('KONTAKTE'!$F$7:$F$306,SUMIFS('KONTAKTE'!$AF$7:$AF$306,'KONTAKTE'!$A$7:$A$306,A395,'KONTAKTE'!$B$7:$B$306,D395)),"")))</x:f>
      </x:c>
    </x:row>
    <x:row r="396" ht="22.5" customHeight="1">
      <x:c r="A396" s="61" t="str">
        <x:v>Eigene Daten</x:v>
      </x:c>
      <x:c r="B396" s="61" t="str">
        <x:v>Ja</x:v>
      </x:c>
      <x:c r="C396" s="58"/>
      <x:c r="D396" s="58"/>
      <x:c r="E396" s="58"/>
      <x:c r="F396" s="125"/>
      <x:c r="G396" s="58"/>
      <x:c r="H396" s="58"/>
      <x:c r="I396" s="58"/>
      <x:c r="J396" s="129"/>
      <x:c r="K396" s="58"/>
      <x:c r="L396" s="58"/>
      <x:c r="M396" s="58"/>
      <x:c r="N396" s="58"/>
      <x:c r="O396" s="58"/>
      <x:c r="P396" s="58"/>
      <x:c r="Q396" s="58"/>
      <x:c r="R396" s="127" t="str">
        <x:f>IF(D396="","",IF(COUNTIFS('KONTAKTE'!$A$7:$A$306,A396,'KONTAKTE'!$B$7:$B$306,D396)&lt;&gt;1,"",IFERROR(INDEX('KONTAKTE'!$AD$7:$AD$306,SUMIFS('KONTAKTE'!$AF$7:$AF$306,'KONTAKTE'!$A$7:$A$306,A396,'KONTAKTE'!$B$7:$B$306,D396)),"")))</x:f>
      </x:c>
      <x:c r="S396" s="123" t="str">
        <x:f>IF(D396="","",IF(COUNTIFS('KONTAKTE'!$A$7:$A$306,A396,'KONTAKTE'!$B$7:$B$306,D396)&lt;&gt;1,"",IFERROR(INDEX('KONTAKTE'!$Z$7:$Z$306,SUMIFS('KONTAKTE'!$AF$7:$AF$306,'KONTAKTE'!$A$7:$A$306,A396,'KONTAKTE'!$B$7:$B$306,D396)),"")))</x:f>
      </x:c>
      <x:c r="T396" s="123" t="str">
        <x:f>IF(D396="","",IF(COUNTIFS('KONTAKTE'!$A$7:$A$306,A396,'KONTAKTE'!$B$7:$B$306,D396)&lt;&gt;1,"",IFERROR(INDEX('KONTAKTE'!$AA$7:$AA$306,SUMIFS('KONTAKTE'!$AF$7:$AF$306,'KONTAKTE'!$A$7:$A$306,A396,'KONTAKTE'!$B$7:$B$306,D396)),"")))</x:f>
      </x:c>
      <x:c r="U396" s="131" t="str">
        <x:f>IF(OR(D396="",F396="",Y396=""),"",IFERROR(INT(F396-Y396),""))</x:f>
      </x:c>
      <x:c r="V396" s="123" t="str">
        <x:f>IF(C396="","",IF(COUNTIFS('KONTAKTE'!$A$7:$A$306,A396,'KONTAKTE'!$B$7:$B$306,D396)=0,"Lead-ID fehlt",IF(COUNTIFS('KONTAKTE'!$A$7:$A$306,A396,'KONTAKTE'!$B$7:$B$306,D396)&gt;1,"Lead-ID doppelt",IF(AND(G396="customer_won",E396=""),"Deal-ID fehlt",IF(AND(B396="Ja",G396="qualified_lead",D396&lt;&gt;"",COUNTIFS($A$7:$A$406,A396,$B$7:$B$406,"Ja",$D$7:$D$406,D396,$G$7:$G$406,"qualified_lead")&gt;1),"Duplikat prüfen",IF(AND(B396="Ja",G396="customer_won",E396&lt;&gt;"",COUNTIFS($A$7:$A$406,A396,$B$7:$B$406,"Ja",$E$7:$E$406,E396,$G$7:$G$406,"customer_won")&gt;1),"Duplikat prüfen",IF(U396&lt;0,"Datum prüfen",IF(AND(OR(G396="customer_won",G396="revenue_recorded"),OR(J396="",K396="Nicht zutreffend")),"Wert prüfen",IF(AND(G396="customer_lost",COUNTIFS($A$7:$A$406,A396,$D$7:$D$406,D396,$G$7:$G$406,"qualified_lead",$F$7:$F$406,"&lt;="&amp;F396,$B$7:$B$406,"Ja")=0),"Qualifikation fehlt","Bereit")))))))))</x:f>
      </x:c>
      <x:c r="W396" s="123" t="n">
        <x:f>IF(AND(B396="Ja",G396="qualified_lead",D396&lt;&gt;""),IF(COUNTIFS($A$7:A396,A396,$B$7:B396,"Ja",$D$7:D396,D396,$G$7:G396,"qualified_lead")=1,1,0),0)</x:f>
        <x:v>0</x:v>
      </x:c>
      <x:c r="X396" s="123" t="n">
        <x:f>IF(AND(B396="Ja",G396="customer_won",E396&lt;&gt;""),IF(COUNTIFS($A$7:A396,A396,$B$7:B396,"Ja",$E$7:E396,E396,$G$7:G396,"customer_won")=1,1,0),0)</x:f>
        <x:v>0</x:v>
      </x:c>
      <x:c r="Y396" s="133" t="str">
        <x:f>IF(D396="","",IF(COUNTIFS('KONTAKTE'!$A$7:$A$306,A396,'KONTAKTE'!$B$7:$B$306,D396)&lt;&gt;1,"",IFERROR(INDEX('KONTAKTE'!$F$7:$F$306,SUMIFS('KONTAKTE'!$AF$7:$AF$306,'KONTAKTE'!$A$7:$A$306,A396,'KONTAKTE'!$B$7:$B$306,D396)),"")))</x:f>
      </x:c>
    </x:row>
    <x:row r="397" ht="22.5" customHeight="1">
      <x:c r="A397" s="61" t="str">
        <x:v>Eigene Daten</x:v>
      </x:c>
      <x:c r="B397" s="61" t="str">
        <x:v>Ja</x:v>
      </x:c>
      <x:c r="C397" s="58"/>
      <x:c r="D397" s="58"/>
      <x:c r="E397" s="58"/>
      <x:c r="F397" s="125"/>
      <x:c r="G397" s="58"/>
      <x:c r="H397" s="58"/>
      <x:c r="I397" s="58"/>
      <x:c r="J397" s="129"/>
      <x:c r="K397" s="58"/>
      <x:c r="L397" s="58"/>
      <x:c r="M397" s="58"/>
      <x:c r="N397" s="58"/>
      <x:c r="O397" s="58"/>
      <x:c r="P397" s="58"/>
      <x:c r="Q397" s="58"/>
      <x:c r="R397" s="127" t="str">
        <x:f>IF(D397="","",IF(COUNTIFS('KONTAKTE'!$A$7:$A$306,A397,'KONTAKTE'!$B$7:$B$306,D397)&lt;&gt;1,"",IFERROR(INDEX('KONTAKTE'!$AD$7:$AD$306,SUMIFS('KONTAKTE'!$AF$7:$AF$306,'KONTAKTE'!$A$7:$A$306,A397,'KONTAKTE'!$B$7:$B$306,D397)),"")))</x:f>
      </x:c>
      <x:c r="S397" s="123" t="str">
        <x:f>IF(D397="","",IF(COUNTIFS('KONTAKTE'!$A$7:$A$306,A397,'KONTAKTE'!$B$7:$B$306,D397)&lt;&gt;1,"",IFERROR(INDEX('KONTAKTE'!$Z$7:$Z$306,SUMIFS('KONTAKTE'!$AF$7:$AF$306,'KONTAKTE'!$A$7:$A$306,A397,'KONTAKTE'!$B$7:$B$306,D397)),"")))</x:f>
      </x:c>
      <x:c r="T397" s="123" t="str">
        <x:f>IF(D397="","",IF(COUNTIFS('KONTAKTE'!$A$7:$A$306,A397,'KONTAKTE'!$B$7:$B$306,D397)&lt;&gt;1,"",IFERROR(INDEX('KONTAKTE'!$AA$7:$AA$306,SUMIFS('KONTAKTE'!$AF$7:$AF$306,'KONTAKTE'!$A$7:$A$306,A397,'KONTAKTE'!$B$7:$B$306,D397)),"")))</x:f>
      </x:c>
      <x:c r="U397" s="131" t="str">
        <x:f>IF(OR(D397="",F397="",Y397=""),"",IFERROR(INT(F397-Y397),""))</x:f>
      </x:c>
      <x:c r="V397" s="123" t="str">
        <x:f>IF(C397="","",IF(COUNTIFS('KONTAKTE'!$A$7:$A$306,A397,'KONTAKTE'!$B$7:$B$306,D397)=0,"Lead-ID fehlt",IF(COUNTIFS('KONTAKTE'!$A$7:$A$306,A397,'KONTAKTE'!$B$7:$B$306,D397)&gt;1,"Lead-ID doppelt",IF(AND(G397="customer_won",E397=""),"Deal-ID fehlt",IF(AND(B397="Ja",G397="qualified_lead",D397&lt;&gt;"",COUNTIFS($A$7:$A$406,A397,$B$7:$B$406,"Ja",$D$7:$D$406,D397,$G$7:$G$406,"qualified_lead")&gt;1),"Duplikat prüfen",IF(AND(B397="Ja",G397="customer_won",E397&lt;&gt;"",COUNTIFS($A$7:$A$406,A397,$B$7:$B$406,"Ja",$E$7:$E$406,E397,$G$7:$G$406,"customer_won")&gt;1),"Duplikat prüfen",IF(U397&lt;0,"Datum prüfen",IF(AND(OR(G397="customer_won",G397="revenue_recorded"),OR(J397="",K397="Nicht zutreffend")),"Wert prüfen",IF(AND(G397="customer_lost",COUNTIFS($A$7:$A$406,A397,$D$7:$D$406,D397,$G$7:$G$406,"qualified_lead",$F$7:$F$406,"&lt;="&amp;F397,$B$7:$B$406,"Ja")=0),"Qualifikation fehlt","Bereit")))))))))</x:f>
      </x:c>
      <x:c r="W397" s="123" t="n">
        <x:f>IF(AND(B397="Ja",G397="qualified_lead",D397&lt;&gt;""),IF(COUNTIFS($A$7:A397,A397,$B$7:B397,"Ja",$D$7:D397,D397,$G$7:G397,"qualified_lead")=1,1,0),0)</x:f>
        <x:v>0</x:v>
      </x:c>
      <x:c r="X397" s="123" t="n">
        <x:f>IF(AND(B397="Ja",G397="customer_won",E397&lt;&gt;""),IF(COUNTIFS($A$7:A397,A397,$B$7:B397,"Ja",$E$7:E397,E397,$G$7:G397,"customer_won")=1,1,0),0)</x:f>
        <x:v>0</x:v>
      </x:c>
      <x:c r="Y397" s="133" t="str">
        <x:f>IF(D397="","",IF(COUNTIFS('KONTAKTE'!$A$7:$A$306,A397,'KONTAKTE'!$B$7:$B$306,D397)&lt;&gt;1,"",IFERROR(INDEX('KONTAKTE'!$F$7:$F$306,SUMIFS('KONTAKTE'!$AF$7:$AF$306,'KONTAKTE'!$A$7:$A$306,A397,'KONTAKTE'!$B$7:$B$306,D397)),"")))</x:f>
      </x:c>
    </x:row>
    <x:row r="398" ht="22.5" customHeight="1">
      <x:c r="A398" s="61" t="str">
        <x:v>Eigene Daten</x:v>
      </x:c>
      <x:c r="B398" s="61" t="str">
        <x:v>Ja</x:v>
      </x:c>
      <x:c r="C398" s="58"/>
      <x:c r="D398" s="58"/>
      <x:c r="E398" s="58"/>
      <x:c r="F398" s="125"/>
      <x:c r="G398" s="58"/>
      <x:c r="H398" s="58"/>
      <x:c r="I398" s="58"/>
      <x:c r="J398" s="129"/>
      <x:c r="K398" s="58"/>
      <x:c r="L398" s="58"/>
      <x:c r="M398" s="58"/>
      <x:c r="N398" s="58"/>
      <x:c r="O398" s="58"/>
      <x:c r="P398" s="58"/>
      <x:c r="Q398" s="58"/>
      <x:c r="R398" s="127" t="str">
        <x:f>IF(D398="","",IF(COUNTIFS('KONTAKTE'!$A$7:$A$306,A398,'KONTAKTE'!$B$7:$B$306,D398)&lt;&gt;1,"",IFERROR(INDEX('KONTAKTE'!$AD$7:$AD$306,SUMIFS('KONTAKTE'!$AF$7:$AF$306,'KONTAKTE'!$A$7:$A$306,A398,'KONTAKTE'!$B$7:$B$306,D398)),"")))</x:f>
      </x:c>
      <x:c r="S398" s="123" t="str">
        <x:f>IF(D398="","",IF(COUNTIFS('KONTAKTE'!$A$7:$A$306,A398,'KONTAKTE'!$B$7:$B$306,D398)&lt;&gt;1,"",IFERROR(INDEX('KONTAKTE'!$Z$7:$Z$306,SUMIFS('KONTAKTE'!$AF$7:$AF$306,'KONTAKTE'!$A$7:$A$306,A398,'KONTAKTE'!$B$7:$B$306,D398)),"")))</x:f>
      </x:c>
      <x:c r="T398" s="123" t="str">
        <x:f>IF(D398="","",IF(COUNTIFS('KONTAKTE'!$A$7:$A$306,A398,'KONTAKTE'!$B$7:$B$306,D398)&lt;&gt;1,"",IFERROR(INDEX('KONTAKTE'!$AA$7:$AA$306,SUMIFS('KONTAKTE'!$AF$7:$AF$306,'KONTAKTE'!$A$7:$A$306,A398,'KONTAKTE'!$B$7:$B$306,D398)),"")))</x:f>
      </x:c>
      <x:c r="U398" s="131" t="str">
        <x:f>IF(OR(D398="",F398="",Y398=""),"",IFERROR(INT(F398-Y398),""))</x:f>
      </x:c>
      <x:c r="V398" s="123" t="str">
        <x:f>IF(C398="","",IF(COUNTIFS('KONTAKTE'!$A$7:$A$306,A398,'KONTAKTE'!$B$7:$B$306,D398)=0,"Lead-ID fehlt",IF(COUNTIFS('KONTAKTE'!$A$7:$A$306,A398,'KONTAKTE'!$B$7:$B$306,D398)&gt;1,"Lead-ID doppelt",IF(AND(G398="customer_won",E398=""),"Deal-ID fehlt",IF(AND(B398="Ja",G398="qualified_lead",D398&lt;&gt;"",COUNTIFS($A$7:$A$406,A398,$B$7:$B$406,"Ja",$D$7:$D$406,D398,$G$7:$G$406,"qualified_lead")&gt;1),"Duplikat prüfen",IF(AND(B398="Ja",G398="customer_won",E398&lt;&gt;"",COUNTIFS($A$7:$A$406,A398,$B$7:$B$406,"Ja",$E$7:$E$406,E398,$G$7:$G$406,"customer_won")&gt;1),"Duplikat prüfen",IF(U398&lt;0,"Datum prüfen",IF(AND(OR(G398="customer_won",G398="revenue_recorded"),OR(J398="",K398="Nicht zutreffend")),"Wert prüfen",IF(AND(G398="customer_lost",COUNTIFS($A$7:$A$406,A398,$D$7:$D$406,D398,$G$7:$G$406,"qualified_lead",$F$7:$F$406,"&lt;="&amp;F398,$B$7:$B$406,"Ja")=0),"Qualifikation fehlt","Bereit")))))))))</x:f>
      </x:c>
      <x:c r="W398" s="123" t="n">
        <x:f>IF(AND(B398="Ja",G398="qualified_lead",D398&lt;&gt;""),IF(COUNTIFS($A$7:A398,A398,$B$7:B398,"Ja",$D$7:D398,D398,$G$7:G398,"qualified_lead")=1,1,0),0)</x:f>
        <x:v>0</x:v>
      </x:c>
      <x:c r="X398" s="123" t="n">
        <x:f>IF(AND(B398="Ja",G398="customer_won",E398&lt;&gt;""),IF(COUNTIFS($A$7:A398,A398,$B$7:B398,"Ja",$E$7:E398,E398,$G$7:G398,"customer_won")=1,1,0),0)</x:f>
        <x:v>0</x:v>
      </x:c>
      <x:c r="Y398" s="133" t="str">
        <x:f>IF(D398="","",IF(COUNTIFS('KONTAKTE'!$A$7:$A$306,A398,'KONTAKTE'!$B$7:$B$306,D398)&lt;&gt;1,"",IFERROR(INDEX('KONTAKTE'!$F$7:$F$306,SUMIFS('KONTAKTE'!$AF$7:$AF$306,'KONTAKTE'!$A$7:$A$306,A398,'KONTAKTE'!$B$7:$B$306,D398)),"")))</x:f>
      </x:c>
    </x:row>
    <x:row r="399" ht="22.5" customHeight="1">
      <x:c r="A399" s="61" t="str">
        <x:v>Eigene Daten</x:v>
      </x:c>
      <x:c r="B399" s="61" t="str">
        <x:v>Ja</x:v>
      </x:c>
      <x:c r="C399" s="58"/>
      <x:c r="D399" s="58"/>
      <x:c r="E399" s="58"/>
      <x:c r="F399" s="125"/>
      <x:c r="G399" s="58"/>
      <x:c r="H399" s="58"/>
      <x:c r="I399" s="58"/>
      <x:c r="J399" s="129"/>
      <x:c r="K399" s="58"/>
      <x:c r="L399" s="58"/>
      <x:c r="M399" s="58"/>
      <x:c r="N399" s="58"/>
      <x:c r="O399" s="58"/>
      <x:c r="P399" s="58"/>
      <x:c r="Q399" s="58"/>
      <x:c r="R399" s="127" t="str">
        <x:f>IF(D399="","",IF(COUNTIFS('KONTAKTE'!$A$7:$A$306,A399,'KONTAKTE'!$B$7:$B$306,D399)&lt;&gt;1,"",IFERROR(INDEX('KONTAKTE'!$AD$7:$AD$306,SUMIFS('KONTAKTE'!$AF$7:$AF$306,'KONTAKTE'!$A$7:$A$306,A399,'KONTAKTE'!$B$7:$B$306,D399)),"")))</x:f>
      </x:c>
      <x:c r="S399" s="123" t="str">
        <x:f>IF(D399="","",IF(COUNTIFS('KONTAKTE'!$A$7:$A$306,A399,'KONTAKTE'!$B$7:$B$306,D399)&lt;&gt;1,"",IFERROR(INDEX('KONTAKTE'!$Z$7:$Z$306,SUMIFS('KONTAKTE'!$AF$7:$AF$306,'KONTAKTE'!$A$7:$A$306,A399,'KONTAKTE'!$B$7:$B$306,D399)),"")))</x:f>
      </x:c>
      <x:c r="T399" s="123" t="str">
        <x:f>IF(D399="","",IF(COUNTIFS('KONTAKTE'!$A$7:$A$306,A399,'KONTAKTE'!$B$7:$B$306,D399)&lt;&gt;1,"",IFERROR(INDEX('KONTAKTE'!$AA$7:$AA$306,SUMIFS('KONTAKTE'!$AF$7:$AF$306,'KONTAKTE'!$A$7:$A$306,A399,'KONTAKTE'!$B$7:$B$306,D399)),"")))</x:f>
      </x:c>
      <x:c r="U399" s="131" t="str">
        <x:f>IF(OR(D399="",F399="",Y399=""),"",IFERROR(INT(F399-Y399),""))</x:f>
      </x:c>
      <x:c r="V399" s="123" t="str">
        <x:f>IF(C399="","",IF(COUNTIFS('KONTAKTE'!$A$7:$A$306,A399,'KONTAKTE'!$B$7:$B$306,D399)=0,"Lead-ID fehlt",IF(COUNTIFS('KONTAKTE'!$A$7:$A$306,A399,'KONTAKTE'!$B$7:$B$306,D399)&gt;1,"Lead-ID doppelt",IF(AND(G399="customer_won",E399=""),"Deal-ID fehlt",IF(AND(B399="Ja",G399="qualified_lead",D399&lt;&gt;"",COUNTIFS($A$7:$A$406,A399,$B$7:$B$406,"Ja",$D$7:$D$406,D399,$G$7:$G$406,"qualified_lead")&gt;1),"Duplikat prüfen",IF(AND(B399="Ja",G399="customer_won",E399&lt;&gt;"",COUNTIFS($A$7:$A$406,A399,$B$7:$B$406,"Ja",$E$7:$E$406,E399,$G$7:$G$406,"customer_won")&gt;1),"Duplikat prüfen",IF(U399&lt;0,"Datum prüfen",IF(AND(OR(G399="customer_won",G399="revenue_recorded"),OR(J399="",K399="Nicht zutreffend")),"Wert prüfen",IF(AND(G399="customer_lost",COUNTIFS($A$7:$A$406,A399,$D$7:$D$406,D399,$G$7:$G$406,"qualified_lead",$F$7:$F$406,"&lt;="&amp;F399,$B$7:$B$406,"Ja")=0),"Qualifikation fehlt","Bereit")))))))))</x:f>
      </x:c>
      <x:c r="W399" s="123" t="n">
        <x:f>IF(AND(B399="Ja",G399="qualified_lead",D399&lt;&gt;""),IF(COUNTIFS($A$7:A399,A399,$B$7:B399,"Ja",$D$7:D399,D399,$G$7:G399,"qualified_lead")=1,1,0),0)</x:f>
        <x:v>0</x:v>
      </x:c>
      <x:c r="X399" s="123" t="n">
        <x:f>IF(AND(B399="Ja",G399="customer_won",E399&lt;&gt;""),IF(COUNTIFS($A$7:A399,A399,$B$7:B399,"Ja",$E$7:E399,E399,$G$7:G399,"customer_won")=1,1,0),0)</x:f>
        <x:v>0</x:v>
      </x:c>
      <x:c r="Y399" s="133" t="str">
        <x:f>IF(D399="","",IF(COUNTIFS('KONTAKTE'!$A$7:$A$306,A399,'KONTAKTE'!$B$7:$B$306,D399)&lt;&gt;1,"",IFERROR(INDEX('KONTAKTE'!$F$7:$F$306,SUMIFS('KONTAKTE'!$AF$7:$AF$306,'KONTAKTE'!$A$7:$A$306,A399,'KONTAKTE'!$B$7:$B$306,D399)),"")))</x:f>
      </x:c>
    </x:row>
    <x:row r="400" ht="22.5" customHeight="1">
      <x:c r="A400" s="61" t="str">
        <x:v>Eigene Daten</x:v>
      </x:c>
      <x:c r="B400" s="61" t="str">
        <x:v>Ja</x:v>
      </x:c>
      <x:c r="C400" s="58"/>
      <x:c r="D400" s="58"/>
      <x:c r="E400" s="58"/>
      <x:c r="F400" s="125"/>
      <x:c r="G400" s="58"/>
      <x:c r="H400" s="58"/>
      <x:c r="I400" s="58"/>
      <x:c r="J400" s="129"/>
      <x:c r="K400" s="58"/>
      <x:c r="L400" s="58"/>
      <x:c r="M400" s="58"/>
      <x:c r="N400" s="58"/>
      <x:c r="O400" s="58"/>
      <x:c r="P400" s="58"/>
      <x:c r="Q400" s="58"/>
      <x:c r="R400" s="127" t="str">
        <x:f>IF(D400="","",IF(COUNTIFS('KONTAKTE'!$A$7:$A$306,A400,'KONTAKTE'!$B$7:$B$306,D400)&lt;&gt;1,"",IFERROR(INDEX('KONTAKTE'!$AD$7:$AD$306,SUMIFS('KONTAKTE'!$AF$7:$AF$306,'KONTAKTE'!$A$7:$A$306,A400,'KONTAKTE'!$B$7:$B$306,D400)),"")))</x:f>
      </x:c>
      <x:c r="S400" s="123" t="str">
        <x:f>IF(D400="","",IF(COUNTIFS('KONTAKTE'!$A$7:$A$306,A400,'KONTAKTE'!$B$7:$B$306,D400)&lt;&gt;1,"",IFERROR(INDEX('KONTAKTE'!$Z$7:$Z$306,SUMIFS('KONTAKTE'!$AF$7:$AF$306,'KONTAKTE'!$A$7:$A$306,A400,'KONTAKTE'!$B$7:$B$306,D400)),"")))</x:f>
      </x:c>
      <x:c r="T400" s="123" t="str">
        <x:f>IF(D400="","",IF(COUNTIFS('KONTAKTE'!$A$7:$A$306,A400,'KONTAKTE'!$B$7:$B$306,D400)&lt;&gt;1,"",IFERROR(INDEX('KONTAKTE'!$AA$7:$AA$306,SUMIFS('KONTAKTE'!$AF$7:$AF$306,'KONTAKTE'!$A$7:$A$306,A400,'KONTAKTE'!$B$7:$B$306,D400)),"")))</x:f>
      </x:c>
      <x:c r="U400" s="131" t="str">
        <x:f>IF(OR(D400="",F400="",Y400=""),"",IFERROR(INT(F400-Y400),""))</x:f>
      </x:c>
      <x:c r="V400" s="123" t="str">
        <x:f>IF(C400="","",IF(COUNTIFS('KONTAKTE'!$A$7:$A$306,A400,'KONTAKTE'!$B$7:$B$306,D400)=0,"Lead-ID fehlt",IF(COUNTIFS('KONTAKTE'!$A$7:$A$306,A400,'KONTAKTE'!$B$7:$B$306,D400)&gt;1,"Lead-ID doppelt",IF(AND(G400="customer_won",E400=""),"Deal-ID fehlt",IF(AND(B400="Ja",G400="qualified_lead",D400&lt;&gt;"",COUNTIFS($A$7:$A$406,A400,$B$7:$B$406,"Ja",$D$7:$D$406,D400,$G$7:$G$406,"qualified_lead")&gt;1),"Duplikat prüfen",IF(AND(B400="Ja",G400="customer_won",E400&lt;&gt;"",COUNTIFS($A$7:$A$406,A400,$B$7:$B$406,"Ja",$E$7:$E$406,E400,$G$7:$G$406,"customer_won")&gt;1),"Duplikat prüfen",IF(U400&lt;0,"Datum prüfen",IF(AND(OR(G400="customer_won",G400="revenue_recorded"),OR(J400="",K400="Nicht zutreffend")),"Wert prüfen",IF(AND(G400="customer_lost",COUNTIFS($A$7:$A$406,A400,$D$7:$D$406,D400,$G$7:$G$406,"qualified_lead",$F$7:$F$406,"&lt;="&amp;F400,$B$7:$B$406,"Ja")=0),"Qualifikation fehlt","Bereit")))))))))</x:f>
      </x:c>
      <x:c r="W400" s="123" t="n">
        <x:f>IF(AND(B400="Ja",G400="qualified_lead",D400&lt;&gt;""),IF(COUNTIFS($A$7:A400,A400,$B$7:B400,"Ja",$D$7:D400,D400,$G$7:G400,"qualified_lead")=1,1,0),0)</x:f>
        <x:v>0</x:v>
      </x:c>
      <x:c r="X400" s="123" t="n">
        <x:f>IF(AND(B400="Ja",G400="customer_won",E400&lt;&gt;""),IF(COUNTIFS($A$7:A400,A400,$B$7:B400,"Ja",$E$7:E400,E400,$G$7:G400,"customer_won")=1,1,0),0)</x:f>
        <x:v>0</x:v>
      </x:c>
      <x:c r="Y400" s="133" t="str">
        <x:f>IF(D400="","",IF(COUNTIFS('KONTAKTE'!$A$7:$A$306,A400,'KONTAKTE'!$B$7:$B$306,D400)&lt;&gt;1,"",IFERROR(INDEX('KONTAKTE'!$F$7:$F$306,SUMIFS('KONTAKTE'!$AF$7:$AF$306,'KONTAKTE'!$A$7:$A$306,A400,'KONTAKTE'!$B$7:$B$306,D400)),"")))</x:f>
      </x:c>
    </x:row>
    <x:row r="401" ht="22.5" customHeight="1">
      <x:c r="A401" s="61" t="str">
        <x:v>Eigene Daten</x:v>
      </x:c>
      <x:c r="B401" s="61" t="str">
        <x:v>Ja</x:v>
      </x:c>
      <x:c r="C401" s="58"/>
      <x:c r="D401" s="58"/>
      <x:c r="E401" s="58"/>
      <x:c r="F401" s="125"/>
      <x:c r="G401" s="58"/>
      <x:c r="H401" s="58"/>
      <x:c r="I401" s="58"/>
      <x:c r="J401" s="129"/>
      <x:c r="K401" s="58"/>
      <x:c r="L401" s="58"/>
      <x:c r="M401" s="58"/>
      <x:c r="N401" s="58"/>
      <x:c r="O401" s="58"/>
      <x:c r="P401" s="58"/>
      <x:c r="Q401" s="58"/>
      <x:c r="R401" s="127" t="str">
        <x:f>IF(D401="","",IF(COUNTIFS('KONTAKTE'!$A$7:$A$306,A401,'KONTAKTE'!$B$7:$B$306,D401)&lt;&gt;1,"",IFERROR(INDEX('KONTAKTE'!$AD$7:$AD$306,SUMIFS('KONTAKTE'!$AF$7:$AF$306,'KONTAKTE'!$A$7:$A$306,A401,'KONTAKTE'!$B$7:$B$306,D401)),"")))</x:f>
      </x:c>
      <x:c r="S401" s="123" t="str">
        <x:f>IF(D401="","",IF(COUNTIFS('KONTAKTE'!$A$7:$A$306,A401,'KONTAKTE'!$B$7:$B$306,D401)&lt;&gt;1,"",IFERROR(INDEX('KONTAKTE'!$Z$7:$Z$306,SUMIFS('KONTAKTE'!$AF$7:$AF$306,'KONTAKTE'!$A$7:$A$306,A401,'KONTAKTE'!$B$7:$B$306,D401)),"")))</x:f>
      </x:c>
      <x:c r="T401" s="123" t="str">
        <x:f>IF(D401="","",IF(COUNTIFS('KONTAKTE'!$A$7:$A$306,A401,'KONTAKTE'!$B$7:$B$306,D401)&lt;&gt;1,"",IFERROR(INDEX('KONTAKTE'!$AA$7:$AA$306,SUMIFS('KONTAKTE'!$AF$7:$AF$306,'KONTAKTE'!$A$7:$A$306,A401,'KONTAKTE'!$B$7:$B$306,D401)),"")))</x:f>
      </x:c>
      <x:c r="U401" s="131" t="str">
        <x:f>IF(OR(D401="",F401="",Y401=""),"",IFERROR(INT(F401-Y401),""))</x:f>
      </x:c>
      <x:c r="V401" s="123" t="str">
        <x:f>IF(C401="","",IF(COUNTIFS('KONTAKTE'!$A$7:$A$306,A401,'KONTAKTE'!$B$7:$B$306,D401)=0,"Lead-ID fehlt",IF(COUNTIFS('KONTAKTE'!$A$7:$A$306,A401,'KONTAKTE'!$B$7:$B$306,D401)&gt;1,"Lead-ID doppelt",IF(AND(G401="customer_won",E401=""),"Deal-ID fehlt",IF(AND(B401="Ja",G401="qualified_lead",D401&lt;&gt;"",COUNTIFS($A$7:$A$406,A401,$B$7:$B$406,"Ja",$D$7:$D$406,D401,$G$7:$G$406,"qualified_lead")&gt;1),"Duplikat prüfen",IF(AND(B401="Ja",G401="customer_won",E401&lt;&gt;"",COUNTIFS($A$7:$A$406,A401,$B$7:$B$406,"Ja",$E$7:$E$406,E401,$G$7:$G$406,"customer_won")&gt;1),"Duplikat prüfen",IF(U401&lt;0,"Datum prüfen",IF(AND(OR(G401="customer_won",G401="revenue_recorded"),OR(J401="",K401="Nicht zutreffend")),"Wert prüfen",IF(AND(G401="customer_lost",COUNTIFS($A$7:$A$406,A401,$D$7:$D$406,D401,$G$7:$G$406,"qualified_lead",$F$7:$F$406,"&lt;="&amp;F401,$B$7:$B$406,"Ja")=0),"Qualifikation fehlt","Bereit")))))))))</x:f>
      </x:c>
      <x:c r="W401" s="123" t="n">
        <x:f>IF(AND(B401="Ja",G401="qualified_lead",D401&lt;&gt;""),IF(COUNTIFS($A$7:A401,A401,$B$7:B401,"Ja",$D$7:D401,D401,$G$7:G401,"qualified_lead")=1,1,0),0)</x:f>
        <x:v>0</x:v>
      </x:c>
      <x:c r="X401" s="123" t="n">
        <x:f>IF(AND(B401="Ja",G401="customer_won",E401&lt;&gt;""),IF(COUNTIFS($A$7:A401,A401,$B$7:B401,"Ja",$E$7:E401,E401,$G$7:G401,"customer_won")=1,1,0),0)</x:f>
        <x:v>0</x:v>
      </x:c>
      <x:c r="Y401" s="133" t="str">
        <x:f>IF(D401="","",IF(COUNTIFS('KONTAKTE'!$A$7:$A$306,A401,'KONTAKTE'!$B$7:$B$306,D401)&lt;&gt;1,"",IFERROR(INDEX('KONTAKTE'!$F$7:$F$306,SUMIFS('KONTAKTE'!$AF$7:$AF$306,'KONTAKTE'!$A$7:$A$306,A401,'KONTAKTE'!$B$7:$B$306,D401)),"")))</x:f>
      </x:c>
    </x:row>
    <x:row r="402" ht="22.5" customHeight="1">
      <x:c r="A402" s="61" t="str">
        <x:v>Eigene Daten</x:v>
      </x:c>
      <x:c r="B402" s="61" t="str">
        <x:v>Ja</x:v>
      </x:c>
      <x:c r="C402" s="58"/>
      <x:c r="D402" s="58"/>
      <x:c r="E402" s="58"/>
      <x:c r="F402" s="125"/>
      <x:c r="G402" s="58"/>
      <x:c r="H402" s="58"/>
      <x:c r="I402" s="58"/>
      <x:c r="J402" s="129"/>
      <x:c r="K402" s="58"/>
      <x:c r="L402" s="58"/>
      <x:c r="M402" s="58"/>
      <x:c r="N402" s="58"/>
      <x:c r="O402" s="58"/>
      <x:c r="P402" s="58"/>
      <x:c r="Q402" s="58"/>
      <x:c r="R402" s="127" t="str">
        <x:f>IF(D402="","",IF(COUNTIFS('KONTAKTE'!$A$7:$A$306,A402,'KONTAKTE'!$B$7:$B$306,D402)&lt;&gt;1,"",IFERROR(INDEX('KONTAKTE'!$AD$7:$AD$306,SUMIFS('KONTAKTE'!$AF$7:$AF$306,'KONTAKTE'!$A$7:$A$306,A402,'KONTAKTE'!$B$7:$B$306,D402)),"")))</x:f>
      </x:c>
      <x:c r="S402" s="123" t="str">
        <x:f>IF(D402="","",IF(COUNTIFS('KONTAKTE'!$A$7:$A$306,A402,'KONTAKTE'!$B$7:$B$306,D402)&lt;&gt;1,"",IFERROR(INDEX('KONTAKTE'!$Z$7:$Z$306,SUMIFS('KONTAKTE'!$AF$7:$AF$306,'KONTAKTE'!$A$7:$A$306,A402,'KONTAKTE'!$B$7:$B$306,D402)),"")))</x:f>
      </x:c>
      <x:c r="T402" s="123" t="str">
        <x:f>IF(D402="","",IF(COUNTIFS('KONTAKTE'!$A$7:$A$306,A402,'KONTAKTE'!$B$7:$B$306,D402)&lt;&gt;1,"",IFERROR(INDEX('KONTAKTE'!$AA$7:$AA$306,SUMIFS('KONTAKTE'!$AF$7:$AF$306,'KONTAKTE'!$A$7:$A$306,A402,'KONTAKTE'!$B$7:$B$306,D402)),"")))</x:f>
      </x:c>
      <x:c r="U402" s="131" t="str">
        <x:f>IF(OR(D402="",F402="",Y402=""),"",IFERROR(INT(F402-Y402),""))</x:f>
      </x:c>
      <x:c r="V402" s="123" t="str">
        <x:f>IF(C402="","",IF(COUNTIFS('KONTAKTE'!$A$7:$A$306,A402,'KONTAKTE'!$B$7:$B$306,D402)=0,"Lead-ID fehlt",IF(COUNTIFS('KONTAKTE'!$A$7:$A$306,A402,'KONTAKTE'!$B$7:$B$306,D402)&gt;1,"Lead-ID doppelt",IF(AND(G402="customer_won",E402=""),"Deal-ID fehlt",IF(AND(B402="Ja",G402="qualified_lead",D402&lt;&gt;"",COUNTIFS($A$7:$A$406,A402,$B$7:$B$406,"Ja",$D$7:$D$406,D402,$G$7:$G$406,"qualified_lead")&gt;1),"Duplikat prüfen",IF(AND(B402="Ja",G402="customer_won",E402&lt;&gt;"",COUNTIFS($A$7:$A$406,A402,$B$7:$B$406,"Ja",$E$7:$E$406,E402,$G$7:$G$406,"customer_won")&gt;1),"Duplikat prüfen",IF(U402&lt;0,"Datum prüfen",IF(AND(OR(G402="customer_won",G402="revenue_recorded"),OR(J402="",K402="Nicht zutreffend")),"Wert prüfen",IF(AND(G402="customer_lost",COUNTIFS($A$7:$A$406,A402,$D$7:$D$406,D402,$G$7:$G$406,"qualified_lead",$F$7:$F$406,"&lt;="&amp;F402,$B$7:$B$406,"Ja")=0),"Qualifikation fehlt","Bereit")))))))))</x:f>
      </x:c>
      <x:c r="W402" s="123" t="n">
        <x:f>IF(AND(B402="Ja",G402="qualified_lead",D402&lt;&gt;""),IF(COUNTIFS($A$7:A402,A402,$B$7:B402,"Ja",$D$7:D402,D402,$G$7:G402,"qualified_lead")=1,1,0),0)</x:f>
        <x:v>0</x:v>
      </x:c>
      <x:c r="X402" s="123" t="n">
        <x:f>IF(AND(B402="Ja",G402="customer_won",E402&lt;&gt;""),IF(COUNTIFS($A$7:A402,A402,$B$7:B402,"Ja",$E$7:E402,E402,$G$7:G402,"customer_won")=1,1,0),0)</x:f>
        <x:v>0</x:v>
      </x:c>
      <x:c r="Y402" s="133" t="str">
        <x:f>IF(D402="","",IF(COUNTIFS('KONTAKTE'!$A$7:$A$306,A402,'KONTAKTE'!$B$7:$B$306,D402)&lt;&gt;1,"",IFERROR(INDEX('KONTAKTE'!$F$7:$F$306,SUMIFS('KONTAKTE'!$AF$7:$AF$306,'KONTAKTE'!$A$7:$A$306,A402,'KONTAKTE'!$B$7:$B$306,D402)),"")))</x:f>
      </x:c>
    </x:row>
    <x:row r="403" ht="22.5" customHeight="1">
      <x:c r="A403" s="61" t="str">
        <x:v>Eigene Daten</x:v>
      </x:c>
      <x:c r="B403" s="61" t="str">
        <x:v>Ja</x:v>
      </x:c>
      <x:c r="C403" s="58"/>
      <x:c r="D403" s="58"/>
      <x:c r="E403" s="58"/>
      <x:c r="F403" s="125"/>
      <x:c r="G403" s="58"/>
      <x:c r="H403" s="58"/>
      <x:c r="I403" s="58"/>
      <x:c r="J403" s="129"/>
      <x:c r="K403" s="58"/>
      <x:c r="L403" s="58"/>
      <x:c r="M403" s="58"/>
      <x:c r="N403" s="58"/>
      <x:c r="O403" s="58"/>
      <x:c r="P403" s="58"/>
      <x:c r="Q403" s="58"/>
      <x:c r="R403" s="127" t="str">
        <x:f>IF(D403="","",IF(COUNTIFS('KONTAKTE'!$A$7:$A$306,A403,'KONTAKTE'!$B$7:$B$306,D403)&lt;&gt;1,"",IFERROR(INDEX('KONTAKTE'!$AD$7:$AD$306,SUMIFS('KONTAKTE'!$AF$7:$AF$306,'KONTAKTE'!$A$7:$A$306,A403,'KONTAKTE'!$B$7:$B$306,D403)),"")))</x:f>
      </x:c>
      <x:c r="S403" s="123" t="str">
        <x:f>IF(D403="","",IF(COUNTIFS('KONTAKTE'!$A$7:$A$306,A403,'KONTAKTE'!$B$7:$B$306,D403)&lt;&gt;1,"",IFERROR(INDEX('KONTAKTE'!$Z$7:$Z$306,SUMIFS('KONTAKTE'!$AF$7:$AF$306,'KONTAKTE'!$A$7:$A$306,A403,'KONTAKTE'!$B$7:$B$306,D403)),"")))</x:f>
      </x:c>
      <x:c r="T403" s="123" t="str">
        <x:f>IF(D403="","",IF(COUNTIFS('KONTAKTE'!$A$7:$A$306,A403,'KONTAKTE'!$B$7:$B$306,D403)&lt;&gt;1,"",IFERROR(INDEX('KONTAKTE'!$AA$7:$AA$306,SUMIFS('KONTAKTE'!$AF$7:$AF$306,'KONTAKTE'!$A$7:$A$306,A403,'KONTAKTE'!$B$7:$B$306,D403)),"")))</x:f>
      </x:c>
      <x:c r="U403" s="131" t="str">
        <x:f>IF(OR(D403="",F403="",Y403=""),"",IFERROR(INT(F403-Y403),""))</x:f>
      </x:c>
      <x:c r="V403" s="123" t="str">
        <x:f>IF(C403="","",IF(COUNTIFS('KONTAKTE'!$A$7:$A$306,A403,'KONTAKTE'!$B$7:$B$306,D403)=0,"Lead-ID fehlt",IF(COUNTIFS('KONTAKTE'!$A$7:$A$306,A403,'KONTAKTE'!$B$7:$B$306,D403)&gt;1,"Lead-ID doppelt",IF(AND(G403="customer_won",E403=""),"Deal-ID fehlt",IF(AND(B403="Ja",G403="qualified_lead",D403&lt;&gt;"",COUNTIFS($A$7:$A$406,A403,$B$7:$B$406,"Ja",$D$7:$D$406,D403,$G$7:$G$406,"qualified_lead")&gt;1),"Duplikat prüfen",IF(AND(B403="Ja",G403="customer_won",E403&lt;&gt;"",COUNTIFS($A$7:$A$406,A403,$B$7:$B$406,"Ja",$E$7:$E$406,E403,$G$7:$G$406,"customer_won")&gt;1),"Duplikat prüfen",IF(U403&lt;0,"Datum prüfen",IF(AND(OR(G403="customer_won",G403="revenue_recorded"),OR(J403="",K403="Nicht zutreffend")),"Wert prüfen",IF(AND(G403="customer_lost",COUNTIFS($A$7:$A$406,A403,$D$7:$D$406,D403,$G$7:$G$406,"qualified_lead",$F$7:$F$406,"&lt;="&amp;F403,$B$7:$B$406,"Ja")=0),"Qualifikation fehlt","Bereit")))))))))</x:f>
      </x:c>
      <x:c r="W403" s="123" t="n">
        <x:f>IF(AND(B403="Ja",G403="qualified_lead",D403&lt;&gt;""),IF(COUNTIFS($A$7:A403,A403,$B$7:B403,"Ja",$D$7:D403,D403,$G$7:G403,"qualified_lead")=1,1,0),0)</x:f>
        <x:v>0</x:v>
      </x:c>
      <x:c r="X403" s="123" t="n">
        <x:f>IF(AND(B403="Ja",G403="customer_won",E403&lt;&gt;""),IF(COUNTIFS($A$7:A403,A403,$B$7:B403,"Ja",$E$7:E403,E403,$G$7:G403,"customer_won")=1,1,0),0)</x:f>
        <x:v>0</x:v>
      </x:c>
      <x:c r="Y403" s="133" t="str">
        <x:f>IF(D403="","",IF(COUNTIFS('KONTAKTE'!$A$7:$A$306,A403,'KONTAKTE'!$B$7:$B$306,D403)&lt;&gt;1,"",IFERROR(INDEX('KONTAKTE'!$F$7:$F$306,SUMIFS('KONTAKTE'!$AF$7:$AF$306,'KONTAKTE'!$A$7:$A$306,A403,'KONTAKTE'!$B$7:$B$306,D403)),"")))</x:f>
      </x:c>
    </x:row>
    <x:row r="404" ht="22.5" customHeight="1">
      <x:c r="A404" s="61" t="str">
        <x:v>Eigene Daten</x:v>
      </x:c>
      <x:c r="B404" s="61" t="str">
        <x:v>Ja</x:v>
      </x:c>
      <x:c r="C404" s="58"/>
      <x:c r="D404" s="58"/>
      <x:c r="E404" s="58"/>
      <x:c r="F404" s="125"/>
      <x:c r="G404" s="58"/>
      <x:c r="H404" s="58"/>
      <x:c r="I404" s="58"/>
      <x:c r="J404" s="129"/>
      <x:c r="K404" s="58"/>
      <x:c r="L404" s="58"/>
      <x:c r="M404" s="58"/>
      <x:c r="N404" s="58"/>
      <x:c r="O404" s="58"/>
      <x:c r="P404" s="58"/>
      <x:c r="Q404" s="58"/>
      <x:c r="R404" s="127" t="str">
        <x:f>IF(D404="","",IF(COUNTIFS('KONTAKTE'!$A$7:$A$306,A404,'KONTAKTE'!$B$7:$B$306,D404)&lt;&gt;1,"",IFERROR(INDEX('KONTAKTE'!$AD$7:$AD$306,SUMIFS('KONTAKTE'!$AF$7:$AF$306,'KONTAKTE'!$A$7:$A$306,A404,'KONTAKTE'!$B$7:$B$306,D404)),"")))</x:f>
      </x:c>
      <x:c r="S404" s="123" t="str">
        <x:f>IF(D404="","",IF(COUNTIFS('KONTAKTE'!$A$7:$A$306,A404,'KONTAKTE'!$B$7:$B$306,D404)&lt;&gt;1,"",IFERROR(INDEX('KONTAKTE'!$Z$7:$Z$306,SUMIFS('KONTAKTE'!$AF$7:$AF$306,'KONTAKTE'!$A$7:$A$306,A404,'KONTAKTE'!$B$7:$B$306,D404)),"")))</x:f>
      </x:c>
      <x:c r="T404" s="123" t="str">
        <x:f>IF(D404="","",IF(COUNTIFS('KONTAKTE'!$A$7:$A$306,A404,'KONTAKTE'!$B$7:$B$306,D404)&lt;&gt;1,"",IFERROR(INDEX('KONTAKTE'!$AA$7:$AA$306,SUMIFS('KONTAKTE'!$AF$7:$AF$306,'KONTAKTE'!$A$7:$A$306,A404,'KONTAKTE'!$B$7:$B$306,D404)),"")))</x:f>
      </x:c>
      <x:c r="U404" s="131" t="str">
        <x:f>IF(OR(D404="",F404="",Y404=""),"",IFERROR(INT(F404-Y404),""))</x:f>
      </x:c>
      <x:c r="V404" s="123" t="str">
        <x:f>IF(C404="","",IF(COUNTIFS('KONTAKTE'!$A$7:$A$306,A404,'KONTAKTE'!$B$7:$B$306,D404)=0,"Lead-ID fehlt",IF(COUNTIFS('KONTAKTE'!$A$7:$A$306,A404,'KONTAKTE'!$B$7:$B$306,D404)&gt;1,"Lead-ID doppelt",IF(AND(G404="customer_won",E404=""),"Deal-ID fehlt",IF(AND(B404="Ja",G404="qualified_lead",D404&lt;&gt;"",COUNTIFS($A$7:$A$406,A404,$B$7:$B$406,"Ja",$D$7:$D$406,D404,$G$7:$G$406,"qualified_lead")&gt;1),"Duplikat prüfen",IF(AND(B404="Ja",G404="customer_won",E404&lt;&gt;"",COUNTIFS($A$7:$A$406,A404,$B$7:$B$406,"Ja",$E$7:$E$406,E404,$G$7:$G$406,"customer_won")&gt;1),"Duplikat prüfen",IF(U404&lt;0,"Datum prüfen",IF(AND(OR(G404="customer_won",G404="revenue_recorded"),OR(J404="",K404="Nicht zutreffend")),"Wert prüfen",IF(AND(G404="customer_lost",COUNTIFS($A$7:$A$406,A404,$D$7:$D$406,D404,$G$7:$G$406,"qualified_lead",$F$7:$F$406,"&lt;="&amp;F404,$B$7:$B$406,"Ja")=0),"Qualifikation fehlt","Bereit")))))))))</x:f>
      </x:c>
      <x:c r="W404" s="123" t="n">
        <x:f>IF(AND(B404="Ja",G404="qualified_lead",D404&lt;&gt;""),IF(COUNTIFS($A$7:A404,A404,$B$7:B404,"Ja",$D$7:D404,D404,$G$7:G404,"qualified_lead")=1,1,0),0)</x:f>
        <x:v>0</x:v>
      </x:c>
      <x:c r="X404" s="123" t="n">
        <x:f>IF(AND(B404="Ja",G404="customer_won",E404&lt;&gt;""),IF(COUNTIFS($A$7:A404,A404,$B$7:B404,"Ja",$E$7:E404,E404,$G$7:G404,"customer_won")=1,1,0),0)</x:f>
        <x:v>0</x:v>
      </x:c>
      <x:c r="Y404" s="133" t="str">
        <x:f>IF(D404="","",IF(COUNTIFS('KONTAKTE'!$A$7:$A$306,A404,'KONTAKTE'!$B$7:$B$306,D404)&lt;&gt;1,"",IFERROR(INDEX('KONTAKTE'!$F$7:$F$306,SUMIFS('KONTAKTE'!$AF$7:$AF$306,'KONTAKTE'!$A$7:$A$306,A404,'KONTAKTE'!$B$7:$B$306,D404)),"")))</x:f>
      </x:c>
    </x:row>
    <x:row r="405" ht="22.5" customHeight="1">
      <x:c r="A405" s="61" t="str">
        <x:v>Eigene Daten</x:v>
      </x:c>
      <x:c r="B405" s="61" t="str">
        <x:v>Ja</x:v>
      </x:c>
      <x:c r="C405" s="58"/>
      <x:c r="D405" s="58"/>
      <x:c r="E405" s="58"/>
      <x:c r="F405" s="125"/>
      <x:c r="G405" s="58"/>
      <x:c r="H405" s="58"/>
      <x:c r="I405" s="58"/>
      <x:c r="J405" s="129"/>
      <x:c r="K405" s="58"/>
      <x:c r="L405" s="58"/>
      <x:c r="M405" s="58"/>
      <x:c r="N405" s="58"/>
      <x:c r="O405" s="58"/>
      <x:c r="P405" s="58"/>
      <x:c r="Q405" s="58"/>
      <x:c r="R405" s="127" t="str">
        <x:f>IF(D405="","",IF(COUNTIFS('KONTAKTE'!$A$7:$A$306,A405,'KONTAKTE'!$B$7:$B$306,D405)&lt;&gt;1,"",IFERROR(INDEX('KONTAKTE'!$AD$7:$AD$306,SUMIFS('KONTAKTE'!$AF$7:$AF$306,'KONTAKTE'!$A$7:$A$306,A405,'KONTAKTE'!$B$7:$B$306,D405)),"")))</x:f>
      </x:c>
      <x:c r="S405" s="123" t="str">
        <x:f>IF(D405="","",IF(COUNTIFS('KONTAKTE'!$A$7:$A$306,A405,'KONTAKTE'!$B$7:$B$306,D405)&lt;&gt;1,"",IFERROR(INDEX('KONTAKTE'!$Z$7:$Z$306,SUMIFS('KONTAKTE'!$AF$7:$AF$306,'KONTAKTE'!$A$7:$A$306,A405,'KONTAKTE'!$B$7:$B$306,D405)),"")))</x:f>
      </x:c>
      <x:c r="T405" s="123" t="str">
        <x:f>IF(D405="","",IF(COUNTIFS('KONTAKTE'!$A$7:$A$306,A405,'KONTAKTE'!$B$7:$B$306,D405)&lt;&gt;1,"",IFERROR(INDEX('KONTAKTE'!$AA$7:$AA$306,SUMIFS('KONTAKTE'!$AF$7:$AF$306,'KONTAKTE'!$A$7:$A$306,A405,'KONTAKTE'!$B$7:$B$306,D405)),"")))</x:f>
      </x:c>
      <x:c r="U405" s="131" t="str">
        <x:f>IF(OR(D405="",F405="",Y405=""),"",IFERROR(INT(F405-Y405),""))</x:f>
      </x:c>
      <x:c r="V405" s="123" t="str">
        <x:f>IF(C405="","",IF(COUNTIFS('KONTAKTE'!$A$7:$A$306,A405,'KONTAKTE'!$B$7:$B$306,D405)=0,"Lead-ID fehlt",IF(COUNTIFS('KONTAKTE'!$A$7:$A$306,A405,'KONTAKTE'!$B$7:$B$306,D405)&gt;1,"Lead-ID doppelt",IF(AND(G405="customer_won",E405=""),"Deal-ID fehlt",IF(AND(B405="Ja",G405="qualified_lead",D405&lt;&gt;"",COUNTIFS($A$7:$A$406,A405,$B$7:$B$406,"Ja",$D$7:$D$406,D405,$G$7:$G$406,"qualified_lead")&gt;1),"Duplikat prüfen",IF(AND(B405="Ja",G405="customer_won",E405&lt;&gt;"",COUNTIFS($A$7:$A$406,A405,$B$7:$B$406,"Ja",$E$7:$E$406,E405,$G$7:$G$406,"customer_won")&gt;1),"Duplikat prüfen",IF(U405&lt;0,"Datum prüfen",IF(AND(OR(G405="customer_won",G405="revenue_recorded"),OR(J405="",K405="Nicht zutreffend")),"Wert prüfen",IF(AND(G405="customer_lost",COUNTIFS($A$7:$A$406,A405,$D$7:$D$406,D405,$G$7:$G$406,"qualified_lead",$F$7:$F$406,"&lt;="&amp;F405,$B$7:$B$406,"Ja")=0),"Qualifikation fehlt","Bereit")))))))))</x:f>
      </x:c>
      <x:c r="W405" s="123" t="n">
        <x:f>IF(AND(B405="Ja",G405="qualified_lead",D405&lt;&gt;""),IF(COUNTIFS($A$7:A405,A405,$B$7:B405,"Ja",$D$7:D405,D405,$G$7:G405,"qualified_lead")=1,1,0),0)</x:f>
        <x:v>0</x:v>
      </x:c>
      <x:c r="X405" s="123" t="n">
        <x:f>IF(AND(B405="Ja",G405="customer_won",E405&lt;&gt;""),IF(COUNTIFS($A$7:A405,A405,$B$7:B405,"Ja",$E$7:E405,E405,$G$7:G405,"customer_won")=1,1,0),0)</x:f>
        <x:v>0</x:v>
      </x:c>
      <x:c r="Y405" s="133" t="str">
        <x:f>IF(D405="","",IF(COUNTIFS('KONTAKTE'!$A$7:$A$306,A405,'KONTAKTE'!$B$7:$B$306,D405)&lt;&gt;1,"",IFERROR(INDEX('KONTAKTE'!$F$7:$F$306,SUMIFS('KONTAKTE'!$AF$7:$AF$306,'KONTAKTE'!$A$7:$A$306,A405,'KONTAKTE'!$B$7:$B$306,D405)),"")))</x:f>
      </x:c>
    </x:row>
    <x:row r="406" ht="22.5" customHeight="1">
      <x:c r="A406" s="61" t="str">
        <x:v>Eigene Daten</x:v>
      </x:c>
      <x:c r="B406" s="61" t="str">
        <x:v>Ja</x:v>
      </x:c>
      <x:c r="C406" s="58"/>
      <x:c r="D406" s="58"/>
      <x:c r="E406" s="58"/>
      <x:c r="F406" s="125"/>
      <x:c r="G406" s="58"/>
      <x:c r="H406" s="58"/>
      <x:c r="I406" s="58"/>
      <x:c r="J406" s="129"/>
      <x:c r="K406" s="58"/>
      <x:c r="L406" s="58"/>
      <x:c r="M406" s="58"/>
      <x:c r="N406" s="58"/>
      <x:c r="O406" s="58"/>
      <x:c r="P406" s="58"/>
      <x:c r="Q406" s="58"/>
      <x:c r="R406" s="127" t="str">
        <x:f>IF(D406="","",IF(COUNTIFS('KONTAKTE'!$A$7:$A$306,A406,'KONTAKTE'!$B$7:$B$306,D406)&lt;&gt;1,"",IFERROR(INDEX('KONTAKTE'!$AD$7:$AD$306,SUMIFS('KONTAKTE'!$AF$7:$AF$306,'KONTAKTE'!$A$7:$A$306,A406,'KONTAKTE'!$B$7:$B$306,D406)),"")))</x:f>
      </x:c>
      <x:c r="S406" s="123" t="str">
        <x:f>IF(D406="","",IF(COUNTIFS('KONTAKTE'!$A$7:$A$306,A406,'KONTAKTE'!$B$7:$B$306,D406)&lt;&gt;1,"",IFERROR(INDEX('KONTAKTE'!$Z$7:$Z$306,SUMIFS('KONTAKTE'!$AF$7:$AF$306,'KONTAKTE'!$A$7:$A$306,A406,'KONTAKTE'!$B$7:$B$306,D406)),"")))</x:f>
      </x:c>
      <x:c r="T406" s="123" t="str">
        <x:f>IF(D406="","",IF(COUNTIFS('KONTAKTE'!$A$7:$A$306,A406,'KONTAKTE'!$B$7:$B$306,D406)&lt;&gt;1,"",IFERROR(INDEX('KONTAKTE'!$AA$7:$AA$306,SUMIFS('KONTAKTE'!$AF$7:$AF$306,'KONTAKTE'!$A$7:$A$306,A406,'KONTAKTE'!$B$7:$B$306,D406)),"")))</x:f>
      </x:c>
      <x:c r="U406" s="131" t="str">
        <x:f>IF(OR(D406="",F406="",Y406=""),"",IFERROR(INT(F406-Y406),""))</x:f>
      </x:c>
      <x:c r="V406" s="123" t="str">
        <x:f>IF(C406="","",IF(COUNTIFS('KONTAKTE'!$A$7:$A$306,A406,'KONTAKTE'!$B$7:$B$306,D406)=0,"Lead-ID fehlt",IF(COUNTIFS('KONTAKTE'!$A$7:$A$306,A406,'KONTAKTE'!$B$7:$B$306,D406)&gt;1,"Lead-ID doppelt",IF(AND(G406="customer_won",E406=""),"Deal-ID fehlt",IF(AND(B406="Ja",G406="qualified_lead",D406&lt;&gt;"",COUNTIFS($A$7:$A$406,A406,$B$7:$B$406,"Ja",$D$7:$D$406,D406,$G$7:$G$406,"qualified_lead")&gt;1),"Duplikat prüfen",IF(AND(B406="Ja",G406="customer_won",E406&lt;&gt;"",COUNTIFS($A$7:$A$406,A406,$B$7:$B$406,"Ja",$E$7:$E$406,E406,$G$7:$G$406,"customer_won")&gt;1),"Duplikat prüfen",IF(U406&lt;0,"Datum prüfen",IF(AND(OR(G406="customer_won",G406="revenue_recorded"),OR(J406="",K406="Nicht zutreffend")),"Wert prüfen",IF(AND(G406="customer_lost",COUNTIFS($A$7:$A$406,A406,$D$7:$D$406,D406,$G$7:$G$406,"qualified_lead",$F$7:$F$406,"&lt;="&amp;F406,$B$7:$B$406,"Ja")=0),"Qualifikation fehlt","Bereit")))))))))</x:f>
      </x:c>
      <x:c r="W406" s="123" t="n">
        <x:f>IF(AND(B406="Ja",G406="qualified_lead",D406&lt;&gt;""),IF(COUNTIFS($A$7:A406,A406,$B$7:B406,"Ja",$D$7:D406,D406,$G$7:G406,"qualified_lead")=1,1,0),0)</x:f>
        <x:v>0</x:v>
      </x:c>
      <x:c r="X406" s="123" t="n">
        <x:f>IF(AND(B406="Ja",G406="customer_won",E406&lt;&gt;""),IF(COUNTIFS($A$7:A406,A406,$B$7:B406,"Ja",$E$7:E406,E406,$G$7:G406,"customer_won")=1,1,0),0)</x:f>
        <x:v>0</x:v>
      </x:c>
      <x:c r="Y406" s="133" t="str">
        <x:f>IF(D406="","",IF(COUNTIFS('KONTAKTE'!$A$7:$A$306,A406,'KONTAKTE'!$B$7:$B$306,D406)&lt;&gt;1,"",IFERROR(INDEX('KONTAKTE'!$F$7:$F$306,SUMIFS('KONTAKTE'!$AF$7:$AF$306,'KONTAKTE'!$A$7:$A$306,A406,'KONTAKTE'!$B$7:$B$306,D406)),"")))</x:f>
      </x:c>
    </x:row>
  </x:sheetData>
  <x:mergeCells>
    <x:mergeCell ref="A1:Y2"/>
    <x:mergeCell ref="A3:Y3"/>
    <x:mergeCell ref="A5:Y5"/>
  </x:mergeCells>
  <x:conditionalFormatting sqref="C7:C406">
    <x:cfRule type="expression" dxfId="6" priority="1">
      <x:formula>AND(C7&lt;&gt;"",COUNTIFS($A$7:$A$406,A7,$C$7:$C$406,C7)&gt;1)</x:formula>
    </x:cfRule>
  </x:conditionalFormatting>
  <x:conditionalFormatting sqref="D7:G406">
    <x:cfRule type="expression" dxfId="7" priority="2">
      <x:formula>AND($B7="Ja",$G7="qualified_lead",$D7&lt;&gt;"",COUNTIFS($A$7:$A$406,$A7,$B$7:$B$406,"Ja",$D$7:$D$406,$D7,$G$7:$G$406,"qualified_lead")&gt;1)</x:formula>
    </x:cfRule>
  </x:conditionalFormatting>
  <x:conditionalFormatting sqref="E7:G406">
    <x:cfRule type="expression" dxfId="8" priority="3">
      <x:formula>AND($B7="Ja",$G7="customer_won",$E7&lt;&gt;"",COUNTIFS($A$7:$A$406,$A7,$B$7:$B$406,"Ja",$E$7:$E$406,$E7,$G$7:$G$406,"customer_won")&gt;1)</x:formula>
    </x:cfRule>
  </x:conditionalFormatting>
  <x:conditionalFormatting sqref="V7:V406">
    <x:cfRule type="containsText" dxfId="9" priority="4" operator="containsText" text="Bereit"/>
    <x:cfRule type="containsText" dxfId="10" priority="5" operator="containsText" text="Prüfen"/>
    <x:cfRule type="containsText" dxfId="11" priority="6" operator="containsText" text="fehlt"/>
    <x:cfRule type="containsText" dxfId="12" priority="7" operator="containsText" text="Nicht zulässig"/>
  </x:conditionalFormatting>
  <x:dataValidations count="5">
    <x:dataValidation type="list" sqref="A7:A406">
      <x:formula1>"Beispiel,Eigene Daten"</x:formula1>
    </x:dataValidation>
    <x:dataValidation type="list" sqref="B7:B406">
      <x:formula1>"Ja,Nein"</x:formula1>
    </x:dataValidation>
    <x:dataValidation type="list" sqref="G7:G406">
      <x:formula1>"matured,qualified_lead,disqualified,deal_opened,customer_won,customer_lost,reopened,revenue_recorded,revenue_adjusted"</x:formula1>
    </x:dataValidation>
    <x:dataValidation type="list" sqref="K7:K406">
      <x:formula1>"Nicht zutreffend,Vereinbart,Fakturiert,Bezahlt"</x:formula1>
    </x:dataValidation>
    <x:dataValidation type="list" sqref="N7:N406">
      <x:formula1>"Nein,Nur aggregiert,Einzelfall schriftlich"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464dd6c2994bc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7.78000020980835" hidden="0" customWidth="1"/>
    <x:col min="3" max="3" width="16.110000610351562" hidden="0" customWidth="1"/>
    <x:col min="4" max="4" width="11.670000076293945" hidden="0" customWidth="1"/>
    <x:col min="5" max="5" width="17.219999313354492" hidden="0" customWidth="1"/>
    <x:col min="6" max="6" width="16.110000610351562" hidden="0" customWidth="1"/>
    <x:col min="7" max="7" width="18.889999389648438" hidden="0" customWidth="1"/>
    <x:col min="8" max="8" width="12.779999732971191" hidden="0" customWidth="1"/>
    <x:col min="9" max="9" width="13.890000343322754" hidden="0" customWidth="1"/>
    <x:col min="10" max="10" width="12.779999732971191" hidden="0" customWidth="1"/>
    <x:col min="11" max="11" width="13.890000343322754" hidden="0" customWidth="1"/>
    <x:col min="12" max="12" width="15" hidden="0" customWidth="1"/>
    <x:col min="13" max="13" width="17.219999313354492" hidden="0" customWidth="1"/>
    <x:col min="14" max="14" width="17.219999313354492" hidden="0" customWidth="1"/>
    <x:col min="15" max="15" width="13.890000343322754" hidden="0" customWidth="1"/>
    <x:col min="16" max="16" width="15" hidden="0" customWidth="1"/>
    <x:col min="17" max="17" width="24.440000534057617" hidden="0" customWidth="1"/>
  </x:cols>
  <x:sheetData>
    <x:row r="1" ht="28.5" customHeight="1">
      <x:c r="A1" s="4" t="str">
        <x:v>04 · KOSTEN</x:v>
      </x:c>
      <x:c r="B1" s="4" t="str">
        <x:v>04 · KOSTEN</x:v>
      </x:c>
      <x:c r="C1" s="4" t="str">
        <x:v>04 · KOSTEN</x:v>
      </x:c>
      <x:c r="D1" s="4" t="str">
        <x:v>04 · KOSTEN</x:v>
      </x:c>
      <x:c r="E1" s="4" t="str">
        <x:v>04 · KOSTEN</x:v>
      </x:c>
      <x:c r="F1" s="4" t="str">
        <x:v>04 · KOSTEN</x:v>
      </x:c>
      <x:c r="G1" s="4" t="str">
        <x:v>04 · KOSTEN</x:v>
      </x:c>
      <x:c r="H1" s="4" t="str">
        <x:v>04 · KOSTEN</x:v>
      </x:c>
      <x:c r="I1" s="4" t="str">
        <x:v>04 · KOSTEN</x:v>
      </x:c>
      <x:c r="J1" s="4" t="str">
        <x:v>04 · KOSTEN</x:v>
      </x:c>
      <x:c r="K1" s="4" t="str">
        <x:v>04 · KOSTEN</x:v>
      </x:c>
      <x:c r="L1" s="4" t="str">
        <x:v>04 · KOSTEN</x:v>
      </x:c>
      <x:c r="M1" s="4" t="str">
        <x:v>04 · KOSTEN</x:v>
      </x:c>
      <x:c r="N1" s="4" t="str">
        <x:v>04 · KOSTEN</x:v>
      </x:c>
      <x:c r="O1" s="4" t="str">
        <x:v>04 · KOSTEN</x:v>
      </x:c>
      <x:c r="P1" s="4" t="str">
        <x:v>04 · KOSTEN</x:v>
      </x:c>
      <x:c r="Q1" s="4" t="str">
        <x:v>04 · KOSTEN</x:v>
      </x:c>
    </x:row>
    <x:row r="2" ht="28.5" customHeight="1">
      <x:c r="A2" s="4" t="str">
        <x:v>04 · KOSTEN</x:v>
      </x:c>
      <x:c r="B2" s="4" t="str">
        <x:v>04 · KOSTEN</x:v>
      </x:c>
      <x:c r="C2" s="4" t="str">
        <x:v>04 · KOSTEN</x:v>
      </x:c>
      <x:c r="D2" s="4" t="str">
        <x:v>04 · KOSTEN</x:v>
      </x:c>
      <x:c r="E2" s="4" t="str">
        <x:v>04 · KOSTEN</x:v>
      </x:c>
      <x:c r="F2" s="4" t="str">
        <x:v>04 · KOSTEN</x:v>
      </x:c>
      <x:c r="G2" s="4" t="str">
        <x:v>04 · KOSTEN</x:v>
      </x:c>
      <x:c r="H2" s="4" t="str">
        <x:v>04 · KOSTEN</x:v>
      </x:c>
      <x:c r="I2" s="4" t="str">
        <x:v>04 · KOSTEN</x:v>
      </x:c>
      <x:c r="J2" s="4" t="str">
        <x:v>04 · KOSTEN</x:v>
      </x:c>
      <x:c r="K2" s="4" t="str">
        <x:v>04 · KOSTEN</x:v>
      </x:c>
      <x:c r="L2" s="4" t="str">
        <x:v>04 · KOSTEN</x:v>
      </x:c>
      <x:c r="M2" s="4" t="str">
        <x:v>04 · KOSTEN</x:v>
      </x:c>
      <x:c r="N2" s="4" t="str">
        <x:v>04 · KOSTEN</x:v>
      </x:c>
      <x:c r="O2" s="4" t="str">
        <x:v>04 · KOSTEN</x:v>
      </x:c>
      <x:c r="P2" s="4" t="str">
        <x:v>04 · KOSTEN</x:v>
      </x:c>
      <x:c r="Q2" s="4" t="str">
        <x:v>04 · KOSTEN</x:v>
      </x:c>
    </x:row>
    <x:row r="3" ht="25.5" customHeight="1">
      <x:c r="A3" s="7" t="str">
        <x:v>Monatliche Media-, Betreuungs-, Setup- und Toolkosten getrennt erfassen.</x:v>
      </x:c>
      <x:c r="B3" s="7" t="str">
        <x:v>Monatliche Media-, Betreuungs-, Setup- und Toolkosten getrennt erfassen.</x:v>
      </x:c>
      <x:c r="C3" s="7" t="str">
        <x:v>Monatliche Media-, Betreuungs-, Setup- und Toolkosten getrennt erfassen.</x:v>
      </x:c>
      <x:c r="D3" s="7" t="str">
        <x:v>Monatliche Media-, Betreuungs-, Setup- und Toolkosten getrennt erfassen.</x:v>
      </x:c>
      <x:c r="E3" s="7" t="str">
        <x:v>Monatliche Media-, Betreuungs-, Setup- und Toolkosten getrennt erfassen.</x:v>
      </x:c>
      <x:c r="F3" s="7" t="str">
        <x:v>Monatliche Media-, Betreuungs-, Setup- und Toolkosten getrennt erfassen.</x:v>
      </x:c>
      <x:c r="G3" s="7" t="str">
        <x:v>Monatliche Media-, Betreuungs-, Setup- und Toolkosten getrennt erfassen.</x:v>
      </x:c>
      <x:c r="H3" s="7" t="str">
        <x:v>Monatliche Media-, Betreuungs-, Setup- und Toolkosten getrennt erfassen.</x:v>
      </x:c>
      <x:c r="I3" s="7" t="str">
        <x:v>Monatliche Media-, Betreuungs-, Setup- und Toolkosten getrennt erfassen.</x:v>
      </x:c>
      <x:c r="J3" s="7" t="str">
        <x:v>Monatliche Media-, Betreuungs-, Setup- und Toolkosten getrennt erfassen.</x:v>
      </x:c>
      <x:c r="K3" s="7" t="str">
        <x:v>Monatliche Media-, Betreuungs-, Setup- und Toolkosten getrennt erfassen.</x:v>
      </x:c>
      <x:c r="L3" s="7" t="str">
        <x:v>Monatliche Media-, Betreuungs-, Setup- und Toolkosten getrennt erfassen.</x:v>
      </x:c>
      <x:c r="M3" s="7" t="str">
        <x:v>Monatliche Media-, Betreuungs-, Setup- und Toolkosten getrennt erfassen.</x:v>
      </x:c>
      <x:c r="N3" s="7" t="str">
        <x:v>Monatliche Media-, Betreuungs-, Setup- und Toolkosten getrennt erfassen.</x:v>
      </x:c>
      <x:c r="O3" s="7" t="str">
        <x:v>Monatliche Media-, Betreuungs-, Setup- und Toolkosten getrennt erfassen.</x:v>
      </x:c>
      <x:c r="P3" s="7" t="str">
        <x:v>Monatliche Media-, Betreuungs-, Setup- und Toolkosten getrennt erfassen.</x:v>
      </x:c>
      <x:c r="Q3" s="7" t="str">
        <x:v>Monatliche Media-, Betreuungs-, Setup- und Toolkosten getrennt erfassen.</x:v>
      </x:c>
    </x:row>
    <x:row r="5">
      <x:c r="A5" s="116" t="str">
        <x:v>Eine Zeile pro Monat und Reporting-Quelle. Gesamtkosten werden automatisch berechnet; Mediakosten bleiben separat sichtbar.</x:v>
      </x:c>
      <x:c r="B5" s="116" t="str">
        <x:v>Eine Zeile pro Monat und Reporting-Quelle. Gesamtkosten werden automatisch berechnet; Mediakosten bleiben separat sichtbar.</x:v>
      </x:c>
      <x:c r="C5" s="116" t="str">
        <x:v>Eine Zeile pro Monat und Reporting-Quelle. Gesamtkosten werden automatisch berechnet; Mediakosten bleiben separat sichtbar.</x:v>
      </x:c>
      <x:c r="D5" s="116" t="str">
        <x:v>Eine Zeile pro Monat und Reporting-Quelle. Gesamtkosten werden automatisch berechnet; Mediakosten bleiben separat sichtbar.</x:v>
      </x:c>
      <x:c r="E5" s="116" t="str">
        <x:v>Eine Zeile pro Monat und Reporting-Quelle. Gesamtkosten werden automatisch berechnet; Mediakosten bleiben separat sichtbar.</x:v>
      </x:c>
      <x:c r="F5" s="116" t="str">
        <x:v>Eine Zeile pro Monat und Reporting-Quelle. Gesamtkosten werden automatisch berechnet; Mediakosten bleiben separat sichtbar.</x:v>
      </x:c>
      <x:c r="G5" s="116" t="str">
        <x:v>Eine Zeile pro Monat und Reporting-Quelle. Gesamtkosten werden automatisch berechnet; Mediakosten bleiben separat sichtbar.</x:v>
      </x:c>
      <x:c r="H5" s="116" t="str">
        <x:v>Eine Zeile pro Monat und Reporting-Quelle. Gesamtkosten werden automatisch berechnet; Mediakosten bleiben separat sichtbar.</x:v>
      </x:c>
      <x:c r="I5" s="116" t="str">
        <x:v>Eine Zeile pro Monat und Reporting-Quelle. Gesamtkosten werden automatisch berechnet; Mediakosten bleiben separat sichtbar.</x:v>
      </x:c>
      <x:c r="J5" s="116" t="str">
        <x:v>Eine Zeile pro Monat und Reporting-Quelle. Gesamtkosten werden automatisch berechnet; Mediakosten bleiben separat sichtbar.</x:v>
      </x:c>
      <x:c r="K5" s="116" t="str">
        <x:v>Eine Zeile pro Monat und Reporting-Quelle. Gesamtkosten werden automatisch berechnet; Mediakosten bleiben separat sichtbar.</x:v>
      </x:c>
      <x:c r="L5" s="116" t="str">
        <x:v>Eine Zeile pro Monat und Reporting-Quelle. Gesamtkosten werden automatisch berechnet; Mediakosten bleiben separat sichtbar.</x:v>
      </x:c>
      <x:c r="M5" s="116" t="str">
        <x:v>Eine Zeile pro Monat und Reporting-Quelle. Gesamtkosten werden automatisch berechnet; Mediakosten bleiben separat sichtbar.</x:v>
      </x:c>
      <x:c r="N5" s="116" t="str">
        <x:v>Eine Zeile pro Monat und Reporting-Quelle. Gesamtkosten werden automatisch berechnet; Mediakosten bleiben separat sichtbar.</x:v>
      </x:c>
      <x:c r="O5" s="116" t="str">
        <x:v>Eine Zeile pro Monat und Reporting-Quelle. Gesamtkosten werden automatisch berechnet; Mediakosten bleiben separat sichtbar.</x:v>
      </x:c>
      <x:c r="P5" s="116" t="str">
        <x:v>Eine Zeile pro Monat und Reporting-Quelle. Gesamtkosten werden automatisch berechnet; Mediakosten bleiben separat sichtbar.</x:v>
      </x:c>
      <x:c r="Q5" s="116" t="str">
        <x:v>Eine Zeile pro Monat und Reporting-Quelle. Gesamtkosten werden automatisch berechnet; Mediakosten bleiben separat sichtbar.</x:v>
      </x:c>
    </x:row>
    <x:row r="6" ht="33" customHeight="1">
      <x:c r="A6" s="48" t="str">
        <x:v>Datentyp</x:v>
      </x:c>
      <x:c r="B6" s="49" t="str">
        <x:v>Aktiv</x:v>
      </x:c>
      <x:c r="C6" s="49" t="str">
        <x:v>Kosten-ID</x:v>
      </x:c>
      <x:c r="D6" s="49" t="str">
        <x:v>Monatsstart</x:v>
      </x:c>
      <x:c r="E6" s="49" t="str">
        <x:v>Reporting-Quelle</x:v>
      </x:c>
      <x:c r="F6" s="49" t="str">
        <x:v>Signal-ID</x:v>
      </x:c>
      <x:c r="G6" s="49" t="str">
        <x:v>Kampagne / Profil</x:v>
      </x:c>
      <x:c r="H6" s="49" t="str">
        <x:v>Media CHF</x:v>
      </x:c>
      <x:c r="I6" s="49" t="str">
        <x:v>Betreuung CHF</x:v>
      </x:c>
      <x:c r="J6" s="49" t="str">
        <x:v>Setup CHF</x:v>
      </x:c>
      <x:c r="K6" s="49" t="str">
        <x:v>Tools / Sonstiges CHF</x:v>
      </x:c>
      <x:c r="L6" s="49" t="str">
        <x:v>Gesamtkosten CHF</x:v>
      </x:c>
      <x:c r="M6" s="49" t="str">
        <x:v>Quellsystem</x:v>
      </x:c>
      <x:c r="N6" s="49" t="str">
        <x:v>Quell-Record-ID</x:v>
      </x:c>
      <x:c r="O6" s="49" t="str">
        <x:v>Verantwortlich</x:v>
      </x:c>
      <x:c r="P6" s="49" t="str">
        <x:v>Erfasst am</x:v>
      </x:c>
      <x:c r="Q6" s="50" t="str">
        <x:v>Notiz</x:v>
      </x:c>
    </x:row>
    <x:row r="7" ht="22.5" customHeight="1">
      <x:c r="A7" s="117" t="str">
        <x:v>Beispiel</x:v>
      </x:c>
      <x:c r="B7" s="57" t="str">
        <x:v>Ja</x:v>
      </x:c>
      <x:c r="C7" s="57" t="str">
        <x:v>COST-BSP-001</x:v>
      </x:c>
      <x:c r="D7" s="134" t="n">
        <x:v>46235</x:v>
      </x:c>
      <x:c r="E7" s="57" t="str">
        <x:v>Google Ads</x:v>
      </x:c>
      <x:c r="F7" s="57" t="str">
        <x:v>SIG-GADS-CH-01</x:v>
      </x:c>
      <x:c r="G7" s="57" t="str">
        <x:v>Search · Non-Brand</x:v>
      </x:c>
      <x:c r="H7" s="128" t="n">
        <x:v>2500</x:v>
      </x:c>
      <x:c r="I7" s="128" t="n">
        <x:v>990</x:v>
      </x:c>
      <x:c r="J7" s="128" t="n">
        <x:v>0</x:v>
      </x:c>
      <x:c r="K7" s="128" t="n">
        <x:v>0</x:v>
      </x:c>
      <x:c r="L7" s="136" t="n">
        <x:f>IF(C7="","",SUM(H7:K7))</x:f>
        <x:v>3490</x:v>
      </x:c>
      <x:c r="M7" s="57" t="str">
        <x:v>Google Ads / Vertrag</x:v>
      </x:c>
      <x:c r="N7" s="57" t="str">
        <x:v>COST-REF-001</x:v>
      </x:c>
      <x:c r="O7" s="57" t="str">
        <x:v>Marketing</x:v>
      </x:c>
      <x:c r="P7" s="119" t="n">
        <x:v>46263</x:v>
      </x:c>
      <x:c r="Q7" s="57" t="str">
        <x:v>Rechenbeispiel</x:v>
      </x:c>
    </x:row>
    <x:row r="8" ht="22.5" customHeight="1">
      <x:c r="A8" s="118" t="str">
        <x:v>Beispiel</x:v>
      </x:c>
      <x:c r="B8" s="58" t="str">
        <x:v>Ja</x:v>
      </x:c>
      <x:c r="C8" s="58" t="str">
        <x:v>COST-BSP-002</x:v>
      </x:c>
      <x:c r="D8" s="135" t="n">
        <x:v>46235</x:v>
      </x:c>
      <x:c r="E8" s="58" t="str">
        <x:v>Google Organic</x:v>
      </x:c>
      <x:c r="F8" s="58" t="str">
        <x:v>SIG-GORG-CH-01</x:v>
      </x:c>
      <x:c r="G8" s="58" t="str">
        <x:v>SEO Money Page</x:v>
      </x:c>
      <x:c r="H8" s="129" t="n">
        <x:v>0</x:v>
      </x:c>
      <x:c r="I8" s="129" t="n">
        <x:v>1200</x:v>
      </x:c>
      <x:c r="J8" s="129" t="n">
        <x:v>0</x:v>
      </x:c>
      <x:c r="K8" s="129" t="n">
        <x:v>180</x:v>
      </x:c>
      <x:c r="L8" s="137" t="n">
        <x:f>IF(C8="","",SUM(H8:K8))</x:f>
        <x:v>1380</x:v>
      </x:c>
      <x:c r="M8" s="58" t="str">
        <x:v>Vertrag / Toolrechnung</x:v>
      </x:c>
      <x:c r="N8" s="58" t="str">
        <x:v>COST-REF-002</x:v>
      </x:c>
      <x:c r="O8" s="58" t="str">
        <x:v>Marketing</x:v>
      </x:c>
      <x:c r="P8" s="120" t="n">
        <x:v>46263</x:v>
      </x:c>
      <x:c r="Q8" s="58" t="str">
        <x:v>Rechenbeispiel</x:v>
      </x:c>
    </x:row>
    <x:row r="9" ht="22.5" customHeight="1">
      <x:c r="A9" s="118" t="str">
        <x:v>Beispiel</x:v>
      </x:c>
      <x:c r="B9" s="58" t="str">
        <x:v>Ja</x:v>
      </x:c>
      <x:c r="C9" s="58" t="str">
        <x:v>COST-BSP-003</x:v>
      </x:c>
      <x:c r="D9" s="135" t="n">
        <x:v>46235</x:v>
      </x:c>
      <x:c r="E9" s="58" t="str">
        <x:v>Google Maps</x:v>
      </x:c>
      <x:c r="F9" s="58" t="str">
        <x:v>SIG-GMAPS-LU-01</x:v>
      </x:c>
      <x:c r="G9" s="58" t="str">
        <x:v>Business Profile</x:v>
      </x:c>
      <x:c r="H9" s="129" t="n">
        <x:v>0</x:v>
      </x:c>
      <x:c r="I9" s="129" t="n">
        <x:v>300</x:v>
      </x:c>
      <x:c r="J9" s="129" t="n">
        <x:v>0</x:v>
      </x:c>
      <x:c r="K9" s="129" t="n">
        <x:v>0</x:v>
      </x:c>
      <x:c r="L9" s="137" t="n">
        <x:f>IF(C9="","",SUM(H9:K9))</x:f>
        <x:v>300</x:v>
      </x:c>
      <x:c r="M9" s="58" t="str">
        <x:v>Interne Zuordnung</x:v>
      </x:c>
      <x:c r="N9" s="58" t="str">
        <x:v>COST-REF-003</x:v>
      </x:c>
      <x:c r="O9" s="58" t="str">
        <x:v>Marketing</x:v>
      </x:c>
      <x:c r="P9" s="120" t="n">
        <x:v>46263</x:v>
      </x:c>
      <x:c r="Q9" s="58" t="str">
        <x:v>Rechenbeispiel</x:v>
      </x:c>
    </x:row>
    <x:row r="10" ht="22.5" customHeight="1">
      <x:c r="A10" s="118" t="str">
        <x:v>Beispiel</x:v>
      </x:c>
      <x:c r="B10" s="58" t="str">
        <x:v>Ja</x:v>
      </x:c>
      <x:c r="C10" s="58" t="str">
        <x:v>COST-BSP-004</x:v>
      </x:c>
      <x:c r="D10" s="135" t="n">
        <x:v>46235</x:v>
      </x:c>
      <x:c r="E10" s="58" t="str">
        <x:v>ChatGPT</x:v>
      </x:c>
      <x:c r="F10" s="58" t="str">
        <x:v>SIG-AI-CGPT-01</x:v>
      </x:c>
      <x:c r="G10" s="58" t="str">
        <x:v>GEO Monitoring</x:v>
      </x:c>
      <x:c r="H10" s="129" t="n">
        <x:v>0</x:v>
      </x:c>
      <x:c r="I10" s="129" t="n">
        <x:v>600</x:v>
      </x:c>
      <x:c r="J10" s="129" t="n">
        <x:v>0</x:v>
      </x:c>
      <x:c r="K10" s="129" t="n">
        <x:v>100</x:v>
      </x:c>
      <x:c r="L10" s="137" t="n">
        <x:f>IF(C10="","",SUM(H10:K10))</x:f>
        <x:v>700</x:v>
      </x:c>
      <x:c r="M10" s="58" t="str">
        <x:v>Vertrag / Toolrechnung</x:v>
      </x:c>
      <x:c r="N10" s="58" t="str">
        <x:v>COST-REF-004</x:v>
      </x:c>
      <x:c r="O10" s="58" t="str">
        <x:v>Marketing</x:v>
      </x:c>
      <x:c r="P10" s="120" t="n">
        <x:v>46263</x:v>
      </x:c>
      <x:c r="Q10" s="58" t="str">
        <x:v>Rechenbeispiel</x:v>
      </x:c>
    </x:row>
    <x:row r="11" ht="22.5" customHeight="1">
      <x:c r="A11" s="118" t="str">
        <x:v>Beispiel</x:v>
      </x:c>
      <x:c r="B11" s="58" t="str">
        <x:v>Ja</x:v>
      </x:c>
      <x:c r="C11" s="58" t="str">
        <x:v>COST-BSP-005</x:v>
      </x:c>
      <x:c r="D11" s="135" t="n">
        <x:v>46235</x:v>
      </x:c>
      <x:c r="E11" s="58" t="str">
        <x:v>Gemini</x:v>
      </x:c>
      <x:c r="F11" s="58" t="str">
        <x:v>SIG-AI-GEM-01</x:v>
      </x:c>
      <x:c r="G11" s="58" t="str">
        <x:v>GEO Monitoring</x:v>
      </x:c>
      <x:c r="H11" s="129" t="n">
        <x:v>0</x:v>
      </x:c>
      <x:c r="I11" s="129" t="n">
        <x:v>0</x:v>
      </x:c>
      <x:c r="J11" s="129" t="n">
        <x:v>0</x:v>
      </x:c>
      <x:c r="K11" s="129" t="n">
        <x:v>100</x:v>
      </x:c>
      <x:c r="L11" s="137" t="n">
        <x:f>IF(C11="","",SUM(H11:K11))</x:f>
        <x:v>100</x:v>
      </x:c>
      <x:c r="M11" s="58" t="str">
        <x:v>Toolrechnung</x:v>
      </x:c>
      <x:c r="N11" s="58" t="str">
        <x:v>COST-REF-005</x:v>
      </x:c>
      <x:c r="O11" s="58" t="str">
        <x:v>Marketing</x:v>
      </x:c>
      <x:c r="P11" s="120" t="n">
        <x:v>46263</x:v>
      </x:c>
      <x:c r="Q11" s="58" t="str">
        <x:v>Rechenbeispiel</x:v>
      </x:c>
    </x:row>
    <x:row r="12" ht="22.5" customHeight="1">
      <x:c r="A12" s="61" t="str">
        <x:v>Eigene Daten</x:v>
      </x:c>
      <x:c r="B12" s="61" t="str">
        <x:v>Ja</x:v>
      </x:c>
      <x:c r="C12" s="58"/>
      <x:c r="D12" s="135"/>
      <x:c r="E12" s="58"/>
      <x:c r="F12" s="58"/>
      <x:c r="G12" s="58"/>
      <x:c r="H12" s="129"/>
      <x:c r="I12" s="129"/>
      <x:c r="J12" s="129"/>
      <x:c r="K12" s="129"/>
      <x:c r="L12" s="137" t="str">
        <x:f>IF(C12="","",SUM(H12:K12))</x:f>
      </x:c>
      <x:c r="M12" s="58"/>
      <x:c r="N12" s="58"/>
      <x:c r="O12" s="58"/>
      <x:c r="P12" s="120"/>
      <x:c r="Q12" s="58"/>
    </x:row>
    <x:row r="13" ht="22.5" customHeight="1">
      <x:c r="A13" s="61" t="str">
        <x:v>Eigene Daten</x:v>
      </x:c>
      <x:c r="B13" s="61" t="str">
        <x:v>Ja</x:v>
      </x:c>
      <x:c r="C13" s="58"/>
      <x:c r="D13" s="135"/>
      <x:c r="E13" s="58"/>
      <x:c r="F13" s="58"/>
      <x:c r="G13" s="58"/>
      <x:c r="H13" s="129"/>
      <x:c r="I13" s="129"/>
      <x:c r="J13" s="129"/>
      <x:c r="K13" s="129"/>
      <x:c r="L13" s="137" t="str">
        <x:f>IF(C13="","",SUM(H13:K13))</x:f>
      </x:c>
      <x:c r="M13" s="58"/>
      <x:c r="N13" s="58"/>
      <x:c r="O13" s="58"/>
      <x:c r="P13" s="120"/>
      <x:c r="Q13" s="58"/>
    </x:row>
    <x:row r="14" ht="22.5" customHeight="1">
      <x:c r="A14" s="61" t="str">
        <x:v>Eigene Daten</x:v>
      </x:c>
      <x:c r="B14" s="61" t="str">
        <x:v>Ja</x:v>
      </x:c>
      <x:c r="C14" s="58"/>
      <x:c r="D14" s="135"/>
      <x:c r="E14" s="58"/>
      <x:c r="F14" s="58"/>
      <x:c r="G14" s="58"/>
      <x:c r="H14" s="129"/>
      <x:c r="I14" s="129"/>
      <x:c r="J14" s="129"/>
      <x:c r="K14" s="129"/>
      <x:c r="L14" s="137" t="str">
        <x:f>IF(C14="","",SUM(H14:K14))</x:f>
      </x:c>
      <x:c r="M14" s="58"/>
      <x:c r="N14" s="58"/>
      <x:c r="O14" s="58"/>
      <x:c r="P14" s="120"/>
      <x:c r="Q14" s="58"/>
    </x:row>
    <x:row r="15" ht="22.5" customHeight="1">
      <x:c r="A15" s="61" t="str">
        <x:v>Eigene Daten</x:v>
      </x:c>
      <x:c r="B15" s="61" t="str">
        <x:v>Ja</x:v>
      </x:c>
      <x:c r="C15" s="58"/>
      <x:c r="D15" s="135"/>
      <x:c r="E15" s="58"/>
      <x:c r="F15" s="58"/>
      <x:c r="G15" s="58"/>
      <x:c r="H15" s="129"/>
      <x:c r="I15" s="129"/>
      <x:c r="J15" s="129"/>
      <x:c r="K15" s="129"/>
      <x:c r="L15" s="137" t="str">
        <x:f>IF(C15="","",SUM(H15:K15))</x:f>
      </x:c>
      <x:c r="M15" s="58"/>
      <x:c r="N15" s="58"/>
      <x:c r="O15" s="58"/>
      <x:c r="P15" s="120"/>
      <x:c r="Q15" s="58"/>
    </x:row>
    <x:row r="16" ht="22.5" customHeight="1">
      <x:c r="A16" s="61" t="str">
        <x:v>Eigene Daten</x:v>
      </x:c>
      <x:c r="B16" s="61" t="str">
        <x:v>Ja</x:v>
      </x:c>
      <x:c r="C16" s="58"/>
      <x:c r="D16" s="135"/>
      <x:c r="E16" s="58"/>
      <x:c r="F16" s="58"/>
      <x:c r="G16" s="58"/>
      <x:c r="H16" s="129"/>
      <x:c r="I16" s="129"/>
      <x:c r="J16" s="129"/>
      <x:c r="K16" s="129"/>
      <x:c r="L16" s="137" t="str">
        <x:f>IF(C16="","",SUM(H16:K16))</x:f>
      </x:c>
      <x:c r="M16" s="58"/>
      <x:c r="N16" s="58"/>
      <x:c r="O16" s="58"/>
      <x:c r="P16" s="120"/>
      <x:c r="Q16" s="58"/>
    </x:row>
    <x:row r="17" ht="22.5" customHeight="1">
      <x:c r="A17" s="61" t="str">
        <x:v>Eigene Daten</x:v>
      </x:c>
      <x:c r="B17" s="61" t="str">
        <x:v>Ja</x:v>
      </x:c>
      <x:c r="C17" s="58"/>
      <x:c r="D17" s="135"/>
      <x:c r="E17" s="58"/>
      <x:c r="F17" s="58"/>
      <x:c r="G17" s="58"/>
      <x:c r="H17" s="129"/>
      <x:c r="I17" s="129"/>
      <x:c r="J17" s="129"/>
      <x:c r="K17" s="129"/>
      <x:c r="L17" s="137" t="str">
        <x:f>IF(C17="","",SUM(H17:K17))</x:f>
      </x:c>
      <x:c r="M17" s="58"/>
      <x:c r="N17" s="58"/>
      <x:c r="O17" s="58"/>
      <x:c r="P17" s="120"/>
      <x:c r="Q17" s="58"/>
    </x:row>
    <x:row r="18" ht="22.5" customHeight="1">
      <x:c r="A18" s="61" t="str">
        <x:v>Eigene Daten</x:v>
      </x:c>
      <x:c r="B18" s="61" t="str">
        <x:v>Ja</x:v>
      </x:c>
      <x:c r="C18" s="58"/>
      <x:c r="D18" s="135"/>
      <x:c r="E18" s="58"/>
      <x:c r="F18" s="58"/>
      <x:c r="G18" s="58"/>
      <x:c r="H18" s="129"/>
      <x:c r="I18" s="129"/>
      <x:c r="J18" s="129"/>
      <x:c r="K18" s="129"/>
      <x:c r="L18" s="137" t="str">
        <x:f>IF(C18="","",SUM(H18:K18))</x:f>
      </x:c>
      <x:c r="M18" s="58"/>
      <x:c r="N18" s="58"/>
      <x:c r="O18" s="58"/>
      <x:c r="P18" s="120"/>
      <x:c r="Q18" s="58"/>
    </x:row>
    <x:row r="19" ht="22.5" customHeight="1">
      <x:c r="A19" s="61" t="str">
        <x:v>Eigene Daten</x:v>
      </x:c>
      <x:c r="B19" s="61" t="str">
        <x:v>Ja</x:v>
      </x:c>
      <x:c r="C19" s="58"/>
      <x:c r="D19" s="135"/>
      <x:c r="E19" s="58"/>
      <x:c r="F19" s="58"/>
      <x:c r="G19" s="58"/>
      <x:c r="H19" s="129"/>
      <x:c r="I19" s="129"/>
      <x:c r="J19" s="129"/>
      <x:c r="K19" s="129"/>
      <x:c r="L19" s="137" t="str">
        <x:f>IF(C19="","",SUM(H19:K19))</x:f>
      </x:c>
      <x:c r="M19" s="58"/>
      <x:c r="N19" s="58"/>
      <x:c r="O19" s="58"/>
      <x:c r="P19" s="120"/>
      <x:c r="Q19" s="58"/>
    </x:row>
    <x:row r="20" ht="22.5" customHeight="1">
      <x:c r="A20" s="61" t="str">
        <x:v>Eigene Daten</x:v>
      </x:c>
      <x:c r="B20" s="61" t="str">
        <x:v>Ja</x:v>
      </x:c>
      <x:c r="C20" s="58"/>
      <x:c r="D20" s="135"/>
      <x:c r="E20" s="58"/>
      <x:c r="F20" s="58"/>
      <x:c r="G20" s="58"/>
      <x:c r="H20" s="129"/>
      <x:c r="I20" s="129"/>
      <x:c r="J20" s="129"/>
      <x:c r="K20" s="129"/>
      <x:c r="L20" s="137" t="str">
        <x:f>IF(C20="","",SUM(H20:K20))</x:f>
      </x:c>
      <x:c r="M20" s="58"/>
      <x:c r="N20" s="58"/>
      <x:c r="O20" s="58"/>
      <x:c r="P20" s="120"/>
      <x:c r="Q20" s="58"/>
    </x:row>
    <x:row r="21" ht="22.5" customHeight="1">
      <x:c r="A21" s="61" t="str">
        <x:v>Eigene Daten</x:v>
      </x:c>
      <x:c r="B21" s="61" t="str">
        <x:v>Ja</x:v>
      </x:c>
      <x:c r="C21" s="58"/>
      <x:c r="D21" s="135"/>
      <x:c r="E21" s="58"/>
      <x:c r="F21" s="58"/>
      <x:c r="G21" s="58"/>
      <x:c r="H21" s="129"/>
      <x:c r="I21" s="129"/>
      <x:c r="J21" s="129"/>
      <x:c r="K21" s="129"/>
      <x:c r="L21" s="137" t="str">
        <x:f>IF(C21="","",SUM(H21:K21))</x:f>
      </x:c>
      <x:c r="M21" s="58"/>
      <x:c r="N21" s="58"/>
      <x:c r="O21" s="58"/>
      <x:c r="P21" s="120"/>
      <x:c r="Q21" s="58"/>
    </x:row>
    <x:row r="22" ht="22.5" customHeight="1">
      <x:c r="A22" s="61" t="str">
        <x:v>Eigene Daten</x:v>
      </x:c>
      <x:c r="B22" s="61" t="str">
        <x:v>Ja</x:v>
      </x:c>
      <x:c r="C22" s="58"/>
      <x:c r="D22" s="135"/>
      <x:c r="E22" s="58"/>
      <x:c r="F22" s="58"/>
      <x:c r="G22" s="58"/>
      <x:c r="H22" s="129"/>
      <x:c r="I22" s="129"/>
      <x:c r="J22" s="129"/>
      <x:c r="K22" s="129"/>
      <x:c r="L22" s="137" t="str">
        <x:f>IF(C22="","",SUM(H22:K22))</x:f>
      </x:c>
      <x:c r="M22" s="58"/>
      <x:c r="N22" s="58"/>
      <x:c r="O22" s="58"/>
      <x:c r="P22" s="120"/>
      <x:c r="Q22" s="58"/>
    </x:row>
    <x:row r="23" ht="22.5" customHeight="1">
      <x:c r="A23" s="61" t="str">
        <x:v>Eigene Daten</x:v>
      </x:c>
      <x:c r="B23" s="61" t="str">
        <x:v>Ja</x:v>
      </x:c>
      <x:c r="C23" s="58"/>
      <x:c r="D23" s="135"/>
      <x:c r="E23" s="58"/>
      <x:c r="F23" s="58"/>
      <x:c r="G23" s="58"/>
      <x:c r="H23" s="129"/>
      <x:c r="I23" s="129"/>
      <x:c r="J23" s="129"/>
      <x:c r="K23" s="129"/>
      <x:c r="L23" s="137" t="str">
        <x:f>IF(C23="","",SUM(H23:K23))</x:f>
      </x:c>
      <x:c r="M23" s="58"/>
      <x:c r="N23" s="58"/>
      <x:c r="O23" s="58"/>
      <x:c r="P23" s="120"/>
      <x:c r="Q23" s="58"/>
    </x:row>
    <x:row r="24" ht="22.5" customHeight="1">
      <x:c r="A24" s="61" t="str">
        <x:v>Eigene Daten</x:v>
      </x:c>
      <x:c r="B24" s="61" t="str">
        <x:v>Ja</x:v>
      </x:c>
      <x:c r="C24" s="58"/>
      <x:c r="D24" s="135"/>
      <x:c r="E24" s="58"/>
      <x:c r="F24" s="58"/>
      <x:c r="G24" s="58"/>
      <x:c r="H24" s="129"/>
      <x:c r="I24" s="129"/>
      <x:c r="J24" s="129"/>
      <x:c r="K24" s="129"/>
      <x:c r="L24" s="137" t="str">
        <x:f>IF(C24="","",SUM(H24:K24))</x:f>
      </x:c>
      <x:c r="M24" s="58"/>
      <x:c r="N24" s="58"/>
      <x:c r="O24" s="58"/>
      <x:c r="P24" s="120"/>
      <x:c r="Q24" s="58"/>
    </x:row>
    <x:row r="25" ht="22.5" customHeight="1">
      <x:c r="A25" s="61" t="str">
        <x:v>Eigene Daten</x:v>
      </x:c>
      <x:c r="B25" s="61" t="str">
        <x:v>Ja</x:v>
      </x:c>
      <x:c r="C25" s="58"/>
      <x:c r="D25" s="135"/>
      <x:c r="E25" s="58"/>
      <x:c r="F25" s="58"/>
      <x:c r="G25" s="58"/>
      <x:c r="H25" s="129"/>
      <x:c r="I25" s="129"/>
      <x:c r="J25" s="129"/>
      <x:c r="K25" s="129"/>
      <x:c r="L25" s="137" t="str">
        <x:f>IF(C25="","",SUM(H25:K25))</x:f>
      </x:c>
      <x:c r="M25" s="58"/>
      <x:c r="N25" s="58"/>
      <x:c r="O25" s="58"/>
      <x:c r="P25" s="120"/>
      <x:c r="Q25" s="58"/>
    </x:row>
    <x:row r="26" ht="22.5" customHeight="1">
      <x:c r="A26" s="61" t="str">
        <x:v>Eigene Daten</x:v>
      </x:c>
      <x:c r="B26" s="61" t="str">
        <x:v>Ja</x:v>
      </x:c>
      <x:c r="C26" s="58"/>
      <x:c r="D26" s="135"/>
      <x:c r="E26" s="58"/>
      <x:c r="F26" s="58"/>
      <x:c r="G26" s="58"/>
      <x:c r="H26" s="129"/>
      <x:c r="I26" s="129"/>
      <x:c r="J26" s="129"/>
      <x:c r="K26" s="129"/>
      <x:c r="L26" s="137" t="str">
        <x:f>IF(C26="","",SUM(H26:K26))</x:f>
      </x:c>
      <x:c r="M26" s="58"/>
      <x:c r="N26" s="58"/>
      <x:c r="O26" s="58"/>
      <x:c r="P26" s="120"/>
      <x:c r="Q26" s="58"/>
    </x:row>
    <x:row r="27" ht="22.5" customHeight="1">
      <x:c r="A27" s="61" t="str">
        <x:v>Eigene Daten</x:v>
      </x:c>
      <x:c r="B27" s="61" t="str">
        <x:v>Ja</x:v>
      </x:c>
      <x:c r="C27" s="58"/>
      <x:c r="D27" s="135"/>
      <x:c r="E27" s="58"/>
      <x:c r="F27" s="58"/>
      <x:c r="G27" s="58"/>
      <x:c r="H27" s="129"/>
      <x:c r="I27" s="129"/>
      <x:c r="J27" s="129"/>
      <x:c r="K27" s="129"/>
      <x:c r="L27" s="137" t="str">
        <x:f>IF(C27="","",SUM(H27:K27))</x:f>
      </x:c>
      <x:c r="M27" s="58"/>
      <x:c r="N27" s="58"/>
      <x:c r="O27" s="58"/>
      <x:c r="P27" s="120"/>
      <x:c r="Q27" s="58"/>
    </x:row>
    <x:row r="28" ht="22.5" customHeight="1">
      <x:c r="A28" s="61" t="str">
        <x:v>Eigene Daten</x:v>
      </x:c>
      <x:c r="B28" s="61" t="str">
        <x:v>Ja</x:v>
      </x:c>
      <x:c r="C28" s="58"/>
      <x:c r="D28" s="135"/>
      <x:c r="E28" s="58"/>
      <x:c r="F28" s="58"/>
      <x:c r="G28" s="58"/>
      <x:c r="H28" s="129"/>
      <x:c r="I28" s="129"/>
      <x:c r="J28" s="129"/>
      <x:c r="K28" s="129"/>
      <x:c r="L28" s="137" t="str">
        <x:f>IF(C28="","",SUM(H28:K28))</x:f>
      </x:c>
      <x:c r="M28" s="58"/>
      <x:c r="N28" s="58"/>
      <x:c r="O28" s="58"/>
      <x:c r="P28" s="120"/>
      <x:c r="Q28" s="58"/>
    </x:row>
    <x:row r="29" ht="22.5" customHeight="1">
      <x:c r="A29" s="61" t="str">
        <x:v>Eigene Daten</x:v>
      </x:c>
      <x:c r="B29" s="61" t="str">
        <x:v>Ja</x:v>
      </x:c>
      <x:c r="C29" s="58"/>
      <x:c r="D29" s="135"/>
      <x:c r="E29" s="58"/>
      <x:c r="F29" s="58"/>
      <x:c r="G29" s="58"/>
      <x:c r="H29" s="129"/>
      <x:c r="I29" s="129"/>
      <x:c r="J29" s="129"/>
      <x:c r="K29" s="129"/>
      <x:c r="L29" s="137" t="str">
        <x:f>IF(C29="","",SUM(H29:K29))</x:f>
      </x:c>
      <x:c r="M29" s="58"/>
      <x:c r="N29" s="58"/>
      <x:c r="O29" s="58"/>
      <x:c r="P29" s="120"/>
      <x:c r="Q29" s="58"/>
    </x:row>
    <x:row r="30" ht="22.5" customHeight="1">
      <x:c r="A30" s="61" t="str">
        <x:v>Eigene Daten</x:v>
      </x:c>
      <x:c r="B30" s="61" t="str">
        <x:v>Ja</x:v>
      </x:c>
      <x:c r="C30" s="58"/>
      <x:c r="D30" s="135"/>
      <x:c r="E30" s="58"/>
      <x:c r="F30" s="58"/>
      <x:c r="G30" s="58"/>
      <x:c r="H30" s="129"/>
      <x:c r="I30" s="129"/>
      <x:c r="J30" s="129"/>
      <x:c r="K30" s="129"/>
      <x:c r="L30" s="137" t="str">
        <x:f>IF(C30="","",SUM(H30:K30))</x:f>
      </x:c>
      <x:c r="M30" s="58"/>
      <x:c r="N30" s="58"/>
      <x:c r="O30" s="58"/>
      <x:c r="P30" s="120"/>
      <x:c r="Q30" s="58"/>
    </x:row>
    <x:row r="31" ht="22.5" customHeight="1">
      <x:c r="A31" s="61" t="str">
        <x:v>Eigene Daten</x:v>
      </x:c>
      <x:c r="B31" s="61" t="str">
        <x:v>Ja</x:v>
      </x:c>
      <x:c r="C31" s="58"/>
      <x:c r="D31" s="135"/>
      <x:c r="E31" s="58"/>
      <x:c r="F31" s="58"/>
      <x:c r="G31" s="58"/>
      <x:c r="H31" s="129"/>
      <x:c r="I31" s="129"/>
      <x:c r="J31" s="129"/>
      <x:c r="K31" s="129"/>
      <x:c r="L31" s="137" t="str">
        <x:f>IF(C31="","",SUM(H31:K31))</x:f>
      </x:c>
      <x:c r="M31" s="58"/>
      <x:c r="N31" s="58"/>
      <x:c r="O31" s="58"/>
      <x:c r="P31" s="120"/>
      <x:c r="Q31" s="58"/>
    </x:row>
    <x:row r="32" ht="22.5" customHeight="1">
      <x:c r="A32" s="61" t="str">
        <x:v>Eigene Daten</x:v>
      </x:c>
      <x:c r="B32" s="61" t="str">
        <x:v>Ja</x:v>
      </x:c>
      <x:c r="C32" s="58"/>
      <x:c r="D32" s="135"/>
      <x:c r="E32" s="58"/>
      <x:c r="F32" s="58"/>
      <x:c r="G32" s="58"/>
      <x:c r="H32" s="129"/>
      <x:c r="I32" s="129"/>
      <x:c r="J32" s="129"/>
      <x:c r="K32" s="129"/>
      <x:c r="L32" s="137" t="str">
        <x:f>IF(C32="","",SUM(H32:K32))</x:f>
      </x:c>
      <x:c r="M32" s="58"/>
      <x:c r="N32" s="58"/>
      <x:c r="O32" s="58"/>
      <x:c r="P32" s="120"/>
      <x:c r="Q32" s="58"/>
    </x:row>
    <x:row r="33" ht="22.5" customHeight="1">
      <x:c r="A33" s="61" t="str">
        <x:v>Eigene Daten</x:v>
      </x:c>
      <x:c r="B33" s="61" t="str">
        <x:v>Ja</x:v>
      </x:c>
      <x:c r="C33" s="58"/>
      <x:c r="D33" s="135"/>
      <x:c r="E33" s="58"/>
      <x:c r="F33" s="58"/>
      <x:c r="G33" s="58"/>
      <x:c r="H33" s="129"/>
      <x:c r="I33" s="129"/>
      <x:c r="J33" s="129"/>
      <x:c r="K33" s="129"/>
      <x:c r="L33" s="137" t="str">
        <x:f>IF(C33="","",SUM(H33:K33))</x:f>
      </x:c>
      <x:c r="M33" s="58"/>
      <x:c r="N33" s="58"/>
      <x:c r="O33" s="58"/>
      <x:c r="P33" s="120"/>
      <x:c r="Q33" s="58"/>
    </x:row>
    <x:row r="34" ht="22.5" customHeight="1">
      <x:c r="A34" s="61" t="str">
        <x:v>Eigene Daten</x:v>
      </x:c>
      <x:c r="B34" s="61" t="str">
        <x:v>Ja</x:v>
      </x:c>
      <x:c r="C34" s="58"/>
      <x:c r="D34" s="135"/>
      <x:c r="E34" s="58"/>
      <x:c r="F34" s="58"/>
      <x:c r="G34" s="58"/>
      <x:c r="H34" s="129"/>
      <x:c r="I34" s="129"/>
      <x:c r="J34" s="129"/>
      <x:c r="K34" s="129"/>
      <x:c r="L34" s="137" t="str">
        <x:f>IF(C34="","",SUM(H34:K34))</x:f>
      </x:c>
      <x:c r="M34" s="58"/>
      <x:c r="N34" s="58"/>
      <x:c r="O34" s="58"/>
      <x:c r="P34" s="120"/>
      <x:c r="Q34" s="58"/>
    </x:row>
    <x:row r="35" ht="22.5" customHeight="1">
      <x:c r="A35" s="61" t="str">
        <x:v>Eigene Daten</x:v>
      </x:c>
      <x:c r="B35" s="61" t="str">
        <x:v>Ja</x:v>
      </x:c>
      <x:c r="C35" s="58"/>
      <x:c r="D35" s="135"/>
      <x:c r="E35" s="58"/>
      <x:c r="F35" s="58"/>
      <x:c r="G35" s="58"/>
      <x:c r="H35" s="129"/>
      <x:c r="I35" s="129"/>
      <x:c r="J35" s="129"/>
      <x:c r="K35" s="129"/>
      <x:c r="L35" s="137" t="str">
        <x:f>IF(C35="","",SUM(H35:K35))</x:f>
      </x:c>
      <x:c r="M35" s="58"/>
      <x:c r="N35" s="58"/>
      <x:c r="O35" s="58"/>
      <x:c r="P35" s="120"/>
      <x:c r="Q35" s="58"/>
    </x:row>
    <x:row r="36" ht="22.5" customHeight="1">
      <x:c r="A36" s="61" t="str">
        <x:v>Eigene Daten</x:v>
      </x:c>
      <x:c r="B36" s="61" t="str">
        <x:v>Ja</x:v>
      </x:c>
      <x:c r="C36" s="58"/>
      <x:c r="D36" s="135"/>
      <x:c r="E36" s="58"/>
      <x:c r="F36" s="58"/>
      <x:c r="G36" s="58"/>
      <x:c r="H36" s="129"/>
      <x:c r="I36" s="129"/>
      <x:c r="J36" s="129"/>
      <x:c r="K36" s="129"/>
      <x:c r="L36" s="137" t="str">
        <x:f>IF(C36="","",SUM(H36:K36))</x:f>
      </x:c>
      <x:c r="M36" s="58"/>
      <x:c r="N36" s="58"/>
      <x:c r="O36" s="58"/>
      <x:c r="P36" s="120"/>
      <x:c r="Q36" s="58"/>
    </x:row>
    <x:row r="37" ht="22.5" customHeight="1">
      <x:c r="A37" s="61" t="str">
        <x:v>Eigene Daten</x:v>
      </x:c>
      <x:c r="B37" s="61" t="str">
        <x:v>Ja</x:v>
      </x:c>
      <x:c r="C37" s="58"/>
      <x:c r="D37" s="135"/>
      <x:c r="E37" s="58"/>
      <x:c r="F37" s="58"/>
      <x:c r="G37" s="58"/>
      <x:c r="H37" s="129"/>
      <x:c r="I37" s="129"/>
      <x:c r="J37" s="129"/>
      <x:c r="K37" s="129"/>
      <x:c r="L37" s="137" t="str">
        <x:f>IF(C37="","",SUM(H37:K37))</x:f>
      </x:c>
      <x:c r="M37" s="58"/>
      <x:c r="N37" s="58"/>
      <x:c r="O37" s="58"/>
      <x:c r="P37" s="120"/>
      <x:c r="Q37" s="58"/>
    </x:row>
    <x:row r="38" ht="22.5" customHeight="1">
      <x:c r="A38" s="61" t="str">
        <x:v>Eigene Daten</x:v>
      </x:c>
      <x:c r="B38" s="61" t="str">
        <x:v>Ja</x:v>
      </x:c>
      <x:c r="C38" s="58"/>
      <x:c r="D38" s="135"/>
      <x:c r="E38" s="58"/>
      <x:c r="F38" s="58"/>
      <x:c r="G38" s="58"/>
      <x:c r="H38" s="129"/>
      <x:c r="I38" s="129"/>
      <x:c r="J38" s="129"/>
      <x:c r="K38" s="129"/>
      <x:c r="L38" s="137" t="str">
        <x:f>IF(C38="","",SUM(H38:K38))</x:f>
      </x:c>
      <x:c r="M38" s="58"/>
      <x:c r="N38" s="58"/>
      <x:c r="O38" s="58"/>
      <x:c r="P38" s="120"/>
      <x:c r="Q38" s="58"/>
    </x:row>
    <x:row r="39" ht="22.5" customHeight="1">
      <x:c r="A39" s="61" t="str">
        <x:v>Eigene Daten</x:v>
      </x:c>
      <x:c r="B39" s="61" t="str">
        <x:v>Ja</x:v>
      </x:c>
      <x:c r="C39" s="58"/>
      <x:c r="D39" s="135"/>
      <x:c r="E39" s="58"/>
      <x:c r="F39" s="58"/>
      <x:c r="G39" s="58"/>
      <x:c r="H39" s="129"/>
      <x:c r="I39" s="129"/>
      <x:c r="J39" s="129"/>
      <x:c r="K39" s="129"/>
      <x:c r="L39" s="137" t="str">
        <x:f>IF(C39="","",SUM(H39:K39))</x:f>
      </x:c>
      <x:c r="M39" s="58"/>
      <x:c r="N39" s="58"/>
      <x:c r="O39" s="58"/>
      <x:c r="P39" s="120"/>
      <x:c r="Q39" s="58"/>
    </x:row>
    <x:row r="40" ht="22.5" customHeight="1">
      <x:c r="A40" s="61" t="str">
        <x:v>Eigene Daten</x:v>
      </x:c>
      <x:c r="B40" s="61" t="str">
        <x:v>Ja</x:v>
      </x:c>
      <x:c r="C40" s="58"/>
      <x:c r="D40" s="135"/>
      <x:c r="E40" s="58"/>
      <x:c r="F40" s="58"/>
      <x:c r="G40" s="58"/>
      <x:c r="H40" s="129"/>
      <x:c r="I40" s="129"/>
      <x:c r="J40" s="129"/>
      <x:c r="K40" s="129"/>
      <x:c r="L40" s="137" t="str">
        <x:f>IF(C40="","",SUM(H40:K40))</x:f>
      </x:c>
      <x:c r="M40" s="58"/>
      <x:c r="N40" s="58"/>
      <x:c r="O40" s="58"/>
      <x:c r="P40" s="120"/>
      <x:c r="Q40" s="58"/>
    </x:row>
    <x:row r="41" ht="22.5" customHeight="1">
      <x:c r="A41" s="61" t="str">
        <x:v>Eigene Daten</x:v>
      </x:c>
      <x:c r="B41" s="61" t="str">
        <x:v>Ja</x:v>
      </x:c>
      <x:c r="C41" s="58"/>
      <x:c r="D41" s="135"/>
      <x:c r="E41" s="58"/>
      <x:c r="F41" s="58"/>
      <x:c r="G41" s="58"/>
      <x:c r="H41" s="129"/>
      <x:c r="I41" s="129"/>
      <x:c r="J41" s="129"/>
      <x:c r="K41" s="129"/>
      <x:c r="L41" s="137" t="str">
        <x:f>IF(C41="","",SUM(H41:K41))</x:f>
      </x:c>
      <x:c r="M41" s="58"/>
      <x:c r="N41" s="58"/>
      <x:c r="O41" s="58"/>
      <x:c r="P41" s="120"/>
      <x:c r="Q41" s="58"/>
    </x:row>
    <x:row r="42" ht="22.5" customHeight="1">
      <x:c r="A42" s="61" t="str">
        <x:v>Eigene Daten</x:v>
      </x:c>
      <x:c r="B42" s="61" t="str">
        <x:v>Ja</x:v>
      </x:c>
      <x:c r="C42" s="58"/>
      <x:c r="D42" s="135"/>
      <x:c r="E42" s="58"/>
      <x:c r="F42" s="58"/>
      <x:c r="G42" s="58"/>
      <x:c r="H42" s="129"/>
      <x:c r="I42" s="129"/>
      <x:c r="J42" s="129"/>
      <x:c r="K42" s="129"/>
      <x:c r="L42" s="137" t="str">
        <x:f>IF(C42="","",SUM(H42:K42))</x:f>
      </x:c>
      <x:c r="M42" s="58"/>
      <x:c r="N42" s="58"/>
      <x:c r="O42" s="58"/>
      <x:c r="P42" s="120"/>
      <x:c r="Q42" s="58"/>
    </x:row>
    <x:row r="43" ht="22.5" customHeight="1">
      <x:c r="A43" s="61" t="str">
        <x:v>Eigene Daten</x:v>
      </x:c>
      <x:c r="B43" s="61" t="str">
        <x:v>Ja</x:v>
      </x:c>
      <x:c r="C43" s="58"/>
      <x:c r="D43" s="135"/>
      <x:c r="E43" s="58"/>
      <x:c r="F43" s="58"/>
      <x:c r="G43" s="58"/>
      <x:c r="H43" s="129"/>
      <x:c r="I43" s="129"/>
      <x:c r="J43" s="129"/>
      <x:c r="K43" s="129"/>
      <x:c r="L43" s="137" t="str">
        <x:f>IF(C43="","",SUM(H43:K43))</x:f>
      </x:c>
      <x:c r="M43" s="58"/>
      <x:c r="N43" s="58"/>
      <x:c r="O43" s="58"/>
      <x:c r="P43" s="120"/>
      <x:c r="Q43" s="58"/>
    </x:row>
    <x:row r="44" ht="22.5" customHeight="1">
      <x:c r="A44" s="61" t="str">
        <x:v>Eigene Daten</x:v>
      </x:c>
      <x:c r="B44" s="61" t="str">
        <x:v>Ja</x:v>
      </x:c>
      <x:c r="C44" s="58"/>
      <x:c r="D44" s="135"/>
      <x:c r="E44" s="58"/>
      <x:c r="F44" s="58"/>
      <x:c r="G44" s="58"/>
      <x:c r="H44" s="129"/>
      <x:c r="I44" s="129"/>
      <x:c r="J44" s="129"/>
      <x:c r="K44" s="129"/>
      <x:c r="L44" s="137" t="str">
        <x:f>IF(C44="","",SUM(H44:K44))</x:f>
      </x:c>
      <x:c r="M44" s="58"/>
      <x:c r="N44" s="58"/>
      <x:c r="O44" s="58"/>
      <x:c r="P44" s="120"/>
      <x:c r="Q44" s="58"/>
    </x:row>
    <x:row r="45" ht="22.5" customHeight="1">
      <x:c r="A45" s="61" t="str">
        <x:v>Eigene Daten</x:v>
      </x:c>
      <x:c r="B45" s="61" t="str">
        <x:v>Ja</x:v>
      </x:c>
      <x:c r="C45" s="58"/>
      <x:c r="D45" s="135"/>
      <x:c r="E45" s="58"/>
      <x:c r="F45" s="58"/>
      <x:c r="G45" s="58"/>
      <x:c r="H45" s="129"/>
      <x:c r="I45" s="129"/>
      <x:c r="J45" s="129"/>
      <x:c r="K45" s="129"/>
      <x:c r="L45" s="137" t="str">
        <x:f>IF(C45="","",SUM(H45:K45))</x:f>
      </x:c>
      <x:c r="M45" s="58"/>
      <x:c r="N45" s="58"/>
      <x:c r="O45" s="58"/>
      <x:c r="P45" s="120"/>
      <x:c r="Q45" s="58"/>
    </x:row>
    <x:row r="46" ht="22.5" customHeight="1">
      <x:c r="A46" s="61" t="str">
        <x:v>Eigene Daten</x:v>
      </x:c>
      <x:c r="B46" s="61" t="str">
        <x:v>Ja</x:v>
      </x:c>
      <x:c r="C46" s="58"/>
      <x:c r="D46" s="135"/>
      <x:c r="E46" s="58"/>
      <x:c r="F46" s="58"/>
      <x:c r="G46" s="58"/>
      <x:c r="H46" s="129"/>
      <x:c r="I46" s="129"/>
      <x:c r="J46" s="129"/>
      <x:c r="K46" s="129"/>
      <x:c r="L46" s="137" t="str">
        <x:f>IF(C46="","",SUM(H46:K46))</x:f>
      </x:c>
      <x:c r="M46" s="58"/>
      <x:c r="N46" s="58"/>
      <x:c r="O46" s="58"/>
      <x:c r="P46" s="120"/>
      <x:c r="Q46" s="58"/>
    </x:row>
    <x:row r="47" ht="22.5" customHeight="1">
      <x:c r="A47" s="61" t="str">
        <x:v>Eigene Daten</x:v>
      </x:c>
      <x:c r="B47" s="61" t="str">
        <x:v>Ja</x:v>
      </x:c>
      <x:c r="C47" s="58"/>
      <x:c r="D47" s="135"/>
      <x:c r="E47" s="58"/>
      <x:c r="F47" s="58"/>
      <x:c r="G47" s="58"/>
      <x:c r="H47" s="129"/>
      <x:c r="I47" s="129"/>
      <x:c r="J47" s="129"/>
      <x:c r="K47" s="129"/>
      <x:c r="L47" s="137" t="str">
        <x:f>IF(C47="","",SUM(H47:K47))</x:f>
      </x:c>
      <x:c r="M47" s="58"/>
      <x:c r="N47" s="58"/>
      <x:c r="O47" s="58"/>
      <x:c r="P47" s="120"/>
      <x:c r="Q47" s="58"/>
    </x:row>
    <x:row r="48" ht="22.5" customHeight="1">
      <x:c r="A48" s="61" t="str">
        <x:v>Eigene Daten</x:v>
      </x:c>
      <x:c r="B48" s="61" t="str">
        <x:v>Ja</x:v>
      </x:c>
      <x:c r="C48" s="58"/>
      <x:c r="D48" s="135"/>
      <x:c r="E48" s="58"/>
      <x:c r="F48" s="58"/>
      <x:c r="G48" s="58"/>
      <x:c r="H48" s="129"/>
      <x:c r="I48" s="129"/>
      <x:c r="J48" s="129"/>
      <x:c r="K48" s="129"/>
      <x:c r="L48" s="137" t="str">
        <x:f>IF(C48="","",SUM(H48:K48))</x:f>
      </x:c>
      <x:c r="M48" s="58"/>
      <x:c r="N48" s="58"/>
      <x:c r="O48" s="58"/>
      <x:c r="P48" s="120"/>
      <x:c r="Q48" s="58"/>
    </x:row>
    <x:row r="49" ht="22.5" customHeight="1">
      <x:c r="A49" s="61" t="str">
        <x:v>Eigene Daten</x:v>
      </x:c>
      <x:c r="B49" s="61" t="str">
        <x:v>Ja</x:v>
      </x:c>
      <x:c r="C49" s="58"/>
      <x:c r="D49" s="135"/>
      <x:c r="E49" s="58"/>
      <x:c r="F49" s="58"/>
      <x:c r="G49" s="58"/>
      <x:c r="H49" s="129"/>
      <x:c r="I49" s="129"/>
      <x:c r="J49" s="129"/>
      <x:c r="K49" s="129"/>
      <x:c r="L49" s="137" t="str">
        <x:f>IF(C49="","",SUM(H49:K49))</x:f>
      </x:c>
      <x:c r="M49" s="58"/>
      <x:c r="N49" s="58"/>
      <x:c r="O49" s="58"/>
      <x:c r="P49" s="120"/>
      <x:c r="Q49" s="58"/>
    </x:row>
    <x:row r="50" ht="22.5" customHeight="1">
      <x:c r="A50" s="61" t="str">
        <x:v>Eigene Daten</x:v>
      </x:c>
      <x:c r="B50" s="61" t="str">
        <x:v>Ja</x:v>
      </x:c>
      <x:c r="C50" s="58"/>
      <x:c r="D50" s="135"/>
      <x:c r="E50" s="58"/>
      <x:c r="F50" s="58"/>
      <x:c r="G50" s="58"/>
      <x:c r="H50" s="129"/>
      <x:c r="I50" s="129"/>
      <x:c r="J50" s="129"/>
      <x:c r="K50" s="129"/>
      <x:c r="L50" s="137" t="str">
        <x:f>IF(C50="","",SUM(H50:K50))</x:f>
      </x:c>
      <x:c r="M50" s="58"/>
      <x:c r="N50" s="58"/>
      <x:c r="O50" s="58"/>
      <x:c r="P50" s="120"/>
      <x:c r="Q50" s="58"/>
    </x:row>
    <x:row r="51" ht="22.5" customHeight="1">
      <x:c r="A51" s="61" t="str">
        <x:v>Eigene Daten</x:v>
      </x:c>
      <x:c r="B51" s="61" t="str">
        <x:v>Ja</x:v>
      </x:c>
      <x:c r="C51" s="58"/>
      <x:c r="D51" s="135"/>
      <x:c r="E51" s="58"/>
      <x:c r="F51" s="58"/>
      <x:c r="G51" s="58"/>
      <x:c r="H51" s="129"/>
      <x:c r="I51" s="129"/>
      <x:c r="J51" s="129"/>
      <x:c r="K51" s="129"/>
      <x:c r="L51" s="137" t="str">
        <x:f>IF(C51="","",SUM(H51:K51))</x:f>
      </x:c>
      <x:c r="M51" s="58"/>
      <x:c r="N51" s="58"/>
      <x:c r="O51" s="58"/>
      <x:c r="P51" s="120"/>
      <x:c r="Q51" s="58"/>
    </x:row>
    <x:row r="52" ht="22.5" customHeight="1">
      <x:c r="A52" s="61" t="str">
        <x:v>Eigene Daten</x:v>
      </x:c>
      <x:c r="B52" s="61" t="str">
        <x:v>Ja</x:v>
      </x:c>
      <x:c r="C52" s="58"/>
      <x:c r="D52" s="135"/>
      <x:c r="E52" s="58"/>
      <x:c r="F52" s="58"/>
      <x:c r="G52" s="58"/>
      <x:c r="H52" s="129"/>
      <x:c r="I52" s="129"/>
      <x:c r="J52" s="129"/>
      <x:c r="K52" s="129"/>
      <x:c r="L52" s="137" t="str">
        <x:f>IF(C52="","",SUM(H52:K52))</x:f>
      </x:c>
      <x:c r="M52" s="58"/>
      <x:c r="N52" s="58"/>
      <x:c r="O52" s="58"/>
      <x:c r="P52" s="120"/>
      <x:c r="Q52" s="58"/>
    </x:row>
    <x:row r="53" ht="22.5" customHeight="1">
      <x:c r="A53" s="61" t="str">
        <x:v>Eigene Daten</x:v>
      </x:c>
      <x:c r="B53" s="61" t="str">
        <x:v>Ja</x:v>
      </x:c>
      <x:c r="C53" s="58"/>
      <x:c r="D53" s="135"/>
      <x:c r="E53" s="58"/>
      <x:c r="F53" s="58"/>
      <x:c r="G53" s="58"/>
      <x:c r="H53" s="129"/>
      <x:c r="I53" s="129"/>
      <x:c r="J53" s="129"/>
      <x:c r="K53" s="129"/>
      <x:c r="L53" s="137" t="str">
        <x:f>IF(C53="","",SUM(H53:K53))</x:f>
      </x:c>
      <x:c r="M53" s="58"/>
      <x:c r="N53" s="58"/>
      <x:c r="O53" s="58"/>
      <x:c r="P53" s="120"/>
      <x:c r="Q53" s="58"/>
    </x:row>
    <x:row r="54" ht="22.5" customHeight="1">
      <x:c r="A54" s="61" t="str">
        <x:v>Eigene Daten</x:v>
      </x:c>
      <x:c r="B54" s="61" t="str">
        <x:v>Ja</x:v>
      </x:c>
      <x:c r="C54" s="58"/>
      <x:c r="D54" s="135"/>
      <x:c r="E54" s="58"/>
      <x:c r="F54" s="58"/>
      <x:c r="G54" s="58"/>
      <x:c r="H54" s="129"/>
      <x:c r="I54" s="129"/>
      <x:c r="J54" s="129"/>
      <x:c r="K54" s="129"/>
      <x:c r="L54" s="137" t="str">
        <x:f>IF(C54="","",SUM(H54:K54))</x:f>
      </x:c>
      <x:c r="M54" s="58"/>
      <x:c r="N54" s="58"/>
      <x:c r="O54" s="58"/>
      <x:c r="P54" s="120"/>
      <x:c r="Q54" s="58"/>
    </x:row>
    <x:row r="55" ht="22.5" customHeight="1">
      <x:c r="A55" s="61" t="str">
        <x:v>Eigene Daten</x:v>
      </x:c>
      <x:c r="B55" s="61" t="str">
        <x:v>Ja</x:v>
      </x:c>
      <x:c r="C55" s="58"/>
      <x:c r="D55" s="135"/>
      <x:c r="E55" s="58"/>
      <x:c r="F55" s="58"/>
      <x:c r="G55" s="58"/>
      <x:c r="H55" s="129"/>
      <x:c r="I55" s="129"/>
      <x:c r="J55" s="129"/>
      <x:c r="K55" s="129"/>
      <x:c r="L55" s="137" t="str">
        <x:f>IF(C55="","",SUM(H55:K55))</x:f>
      </x:c>
      <x:c r="M55" s="58"/>
      <x:c r="N55" s="58"/>
      <x:c r="O55" s="58"/>
      <x:c r="P55" s="120"/>
      <x:c r="Q55" s="58"/>
    </x:row>
    <x:row r="56" ht="22.5" customHeight="1">
      <x:c r="A56" s="61" t="str">
        <x:v>Eigene Daten</x:v>
      </x:c>
      <x:c r="B56" s="61" t="str">
        <x:v>Ja</x:v>
      </x:c>
      <x:c r="C56" s="58"/>
      <x:c r="D56" s="135"/>
      <x:c r="E56" s="58"/>
      <x:c r="F56" s="58"/>
      <x:c r="G56" s="58"/>
      <x:c r="H56" s="129"/>
      <x:c r="I56" s="129"/>
      <x:c r="J56" s="129"/>
      <x:c r="K56" s="129"/>
      <x:c r="L56" s="137" t="str">
        <x:f>IF(C56="","",SUM(H56:K56))</x:f>
      </x:c>
      <x:c r="M56" s="58"/>
      <x:c r="N56" s="58"/>
      <x:c r="O56" s="58"/>
      <x:c r="P56" s="120"/>
      <x:c r="Q56" s="58"/>
    </x:row>
    <x:row r="57" ht="22.5" customHeight="1">
      <x:c r="A57" s="61" t="str">
        <x:v>Eigene Daten</x:v>
      </x:c>
      <x:c r="B57" s="61" t="str">
        <x:v>Ja</x:v>
      </x:c>
      <x:c r="C57" s="58"/>
      <x:c r="D57" s="135"/>
      <x:c r="E57" s="58"/>
      <x:c r="F57" s="58"/>
      <x:c r="G57" s="58"/>
      <x:c r="H57" s="129"/>
      <x:c r="I57" s="129"/>
      <x:c r="J57" s="129"/>
      <x:c r="K57" s="129"/>
      <x:c r="L57" s="137" t="str">
        <x:f>IF(C57="","",SUM(H57:K57))</x:f>
      </x:c>
      <x:c r="M57" s="58"/>
      <x:c r="N57" s="58"/>
      <x:c r="O57" s="58"/>
      <x:c r="P57" s="120"/>
      <x:c r="Q57" s="58"/>
    </x:row>
    <x:row r="58" ht="22.5" customHeight="1">
      <x:c r="A58" s="61" t="str">
        <x:v>Eigene Daten</x:v>
      </x:c>
      <x:c r="B58" s="61" t="str">
        <x:v>Ja</x:v>
      </x:c>
      <x:c r="C58" s="58"/>
      <x:c r="D58" s="135"/>
      <x:c r="E58" s="58"/>
      <x:c r="F58" s="58"/>
      <x:c r="G58" s="58"/>
      <x:c r="H58" s="129"/>
      <x:c r="I58" s="129"/>
      <x:c r="J58" s="129"/>
      <x:c r="K58" s="129"/>
      <x:c r="L58" s="137" t="str">
        <x:f>IF(C58="","",SUM(H58:K58))</x:f>
      </x:c>
      <x:c r="M58" s="58"/>
      <x:c r="N58" s="58"/>
      <x:c r="O58" s="58"/>
      <x:c r="P58" s="120"/>
      <x:c r="Q58" s="58"/>
    </x:row>
    <x:row r="59" ht="22.5" customHeight="1">
      <x:c r="A59" s="61" t="str">
        <x:v>Eigene Daten</x:v>
      </x:c>
      <x:c r="B59" s="61" t="str">
        <x:v>Ja</x:v>
      </x:c>
      <x:c r="C59" s="58"/>
      <x:c r="D59" s="135"/>
      <x:c r="E59" s="58"/>
      <x:c r="F59" s="58"/>
      <x:c r="G59" s="58"/>
      <x:c r="H59" s="129"/>
      <x:c r="I59" s="129"/>
      <x:c r="J59" s="129"/>
      <x:c r="K59" s="129"/>
      <x:c r="L59" s="137" t="str">
        <x:f>IF(C59="","",SUM(H59:K59))</x:f>
      </x:c>
      <x:c r="M59" s="58"/>
      <x:c r="N59" s="58"/>
      <x:c r="O59" s="58"/>
      <x:c r="P59" s="120"/>
      <x:c r="Q59" s="58"/>
    </x:row>
    <x:row r="60" ht="22.5" customHeight="1">
      <x:c r="A60" s="61" t="str">
        <x:v>Eigene Daten</x:v>
      </x:c>
      <x:c r="B60" s="61" t="str">
        <x:v>Ja</x:v>
      </x:c>
      <x:c r="C60" s="58"/>
      <x:c r="D60" s="135"/>
      <x:c r="E60" s="58"/>
      <x:c r="F60" s="58"/>
      <x:c r="G60" s="58"/>
      <x:c r="H60" s="129"/>
      <x:c r="I60" s="129"/>
      <x:c r="J60" s="129"/>
      <x:c r="K60" s="129"/>
      <x:c r="L60" s="137" t="str">
        <x:f>IF(C60="","",SUM(H60:K60))</x:f>
      </x:c>
      <x:c r="M60" s="58"/>
      <x:c r="N60" s="58"/>
      <x:c r="O60" s="58"/>
      <x:c r="P60" s="120"/>
      <x:c r="Q60" s="58"/>
    </x:row>
    <x:row r="61" ht="22.5" customHeight="1">
      <x:c r="A61" s="61" t="str">
        <x:v>Eigene Daten</x:v>
      </x:c>
      <x:c r="B61" s="61" t="str">
        <x:v>Ja</x:v>
      </x:c>
      <x:c r="C61" s="58"/>
      <x:c r="D61" s="135"/>
      <x:c r="E61" s="58"/>
      <x:c r="F61" s="58"/>
      <x:c r="G61" s="58"/>
      <x:c r="H61" s="129"/>
      <x:c r="I61" s="129"/>
      <x:c r="J61" s="129"/>
      <x:c r="K61" s="129"/>
      <x:c r="L61" s="137" t="str">
        <x:f>IF(C61="","",SUM(H61:K61))</x:f>
      </x:c>
      <x:c r="M61" s="58"/>
      <x:c r="N61" s="58"/>
      <x:c r="O61" s="58"/>
      <x:c r="P61" s="120"/>
      <x:c r="Q61" s="58"/>
    </x:row>
    <x:row r="62" ht="22.5" customHeight="1">
      <x:c r="A62" s="61" t="str">
        <x:v>Eigene Daten</x:v>
      </x:c>
      <x:c r="B62" s="61" t="str">
        <x:v>Ja</x:v>
      </x:c>
      <x:c r="C62" s="58"/>
      <x:c r="D62" s="135"/>
      <x:c r="E62" s="58"/>
      <x:c r="F62" s="58"/>
      <x:c r="G62" s="58"/>
      <x:c r="H62" s="129"/>
      <x:c r="I62" s="129"/>
      <x:c r="J62" s="129"/>
      <x:c r="K62" s="129"/>
      <x:c r="L62" s="137" t="str">
        <x:f>IF(C62="","",SUM(H62:K62))</x:f>
      </x:c>
      <x:c r="M62" s="58"/>
      <x:c r="N62" s="58"/>
      <x:c r="O62" s="58"/>
      <x:c r="P62" s="120"/>
      <x:c r="Q62" s="58"/>
    </x:row>
    <x:row r="63" ht="22.5" customHeight="1">
      <x:c r="A63" s="61" t="str">
        <x:v>Eigene Daten</x:v>
      </x:c>
      <x:c r="B63" s="61" t="str">
        <x:v>Ja</x:v>
      </x:c>
      <x:c r="C63" s="58"/>
      <x:c r="D63" s="135"/>
      <x:c r="E63" s="58"/>
      <x:c r="F63" s="58"/>
      <x:c r="G63" s="58"/>
      <x:c r="H63" s="129"/>
      <x:c r="I63" s="129"/>
      <x:c r="J63" s="129"/>
      <x:c r="K63" s="129"/>
      <x:c r="L63" s="137" t="str">
        <x:f>IF(C63="","",SUM(H63:K63))</x:f>
      </x:c>
      <x:c r="M63" s="58"/>
      <x:c r="N63" s="58"/>
      <x:c r="O63" s="58"/>
      <x:c r="P63" s="120"/>
      <x:c r="Q63" s="58"/>
    </x:row>
    <x:row r="64" ht="22.5" customHeight="1">
      <x:c r="A64" s="61" t="str">
        <x:v>Eigene Daten</x:v>
      </x:c>
      <x:c r="B64" s="61" t="str">
        <x:v>Ja</x:v>
      </x:c>
      <x:c r="C64" s="58"/>
      <x:c r="D64" s="135"/>
      <x:c r="E64" s="58"/>
      <x:c r="F64" s="58"/>
      <x:c r="G64" s="58"/>
      <x:c r="H64" s="129"/>
      <x:c r="I64" s="129"/>
      <x:c r="J64" s="129"/>
      <x:c r="K64" s="129"/>
      <x:c r="L64" s="137" t="str">
        <x:f>IF(C64="","",SUM(H64:K64))</x:f>
      </x:c>
      <x:c r="M64" s="58"/>
      <x:c r="N64" s="58"/>
      <x:c r="O64" s="58"/>
      <x:c r="P64" s="120"/>
      <x:c r="Q64" s="58"/>
    </x:row>
    <x:row r="65" ht="22.5" customHeight="1">
      <x:c r="A65" s="61" t="str">
        <x:v>Eigene Daten</x:v>
      </x:c>
      <x:c r="B65" s="61" t="str">
        <x:v>Ja</x:v>
      </x:c>
      <x:c r="C65" s="58"/>
      <x:c r="D65" s="135"/>
      <x:c r="E65" s="58"/>
      <x:c r="F65" s="58"/>
      <x:c r="G65" s="58"/>
      <x:c r="H65" s="129"/>
      <x:c r="I65" s="129"/>
      <x:c r="J65" s="129"/>
      <x:c r="K65" s="129"/>
      <x:c r="L65" s="137" t="str">
        <x:f>IF(C65="","",SUM(H65:K65))</x:f>
      </x:c>
      <x:c r="M65" s="58"/>
      <x:c r="N65" s="58"/>
      <x:c r="O65" s="58"/>
      <x:c r="P65" s="120"/>
      <x:c r="Q65" s="58"/>
    </x:row>
    <x:row r="66" ht="22.5" customHeight="1">
      <x:c r="A66" s="61" t="str">
        <x:v>Eigene Daten</x:v>
      </x:c>
      <x:c r="B66" s="61" t="str">
        <x:v>Ja</x:v>
      </x:c>
      <x:c r="C66" s="58"/>
      <x:c r="D66" s="135"/>
      <x:c r="E66" s="58"/>
      <x:c r="F66" s="58"/>
      <x:c r="G66" s="58"/>
      <x:c r="H66" s="129"/>
      <x:c r="I66" s="129"/>
      <x:c r="J66" s="129"/>
      <x:c r="K66" s="129"/>
      <x:c r="L66" s="137" t="str">
        <x:f>IF(C66="","",SUM(H66:K66))</x:f>
      </x:c>
      <x:c r="M66" s="58"/>
      <x:c r="N66" s="58"/>
      <x:c r="O66" s="58"/>
      <x:c r="P66" s="120"/>
      <x:c r="Q66" s="58"/>
    </x:row>
    <x:row r="67" ht="22.5" customHeight="1">
      <x:c r="A67" s="61" t="str">
        <x:v>Eigene Daten</x:v>
      </x:c>
      <x:c r="B67" s="61" t="str">
        <x:v>Ja</x:v>
      </x:c>
      <x:c r="C67" s="58"/>
      <x:c r="D67" s="135"/>
      <x:c r="E67" s="58"/>
      <x:c r="F67" s="58"/>
      <x:c r="G67" s="58"/>
      <x:c r="H67" s="129"/>
      <x:c r="I67" s="129"/>
      <x:c r="J67" s="129"/>
      <x:c r="K67" s="129"/>
      <x:c r="L67" s="137" t="str">
        <x:f>IF(C67="","",SUM(H67:K67))</x:f>
      </x:c>
      <x:c r="M67" s="58"/>
      <x:c r="N67" s="58"/>
      <x:c r="O67" s="58"/>
      <x:c r="P67" s="120"/>
      <x:c r="Q67" s="58"/>
    </x:row>
    <x:row r="68" ht="22.5" customHeight="1">
      <x:c r="A68" s="61" t="str">
        <x:v>Eigene Daten</x:v>
      </x:c>
      <x:c r="B68" s="61" t="str">
        <x:v>Ja</x:v>
      </x:c>
      <x:c r="C68" s="58"/>
      <x:c r="D68" s="135"/>
      <x:c r="E68" s="58"/>
      <x:c r="F68" s="58"/>
      <x:c r="G68" s="58"/>
      <x:c r="H68" s="129"/>
      <x:c r="I68" s="129"/>
      <x:c r="J68" s="129"/>
      <x:c r="K68" s="129"/>
      <x:c r="L68" s="137" t="str">
        <x:f>IF(C68="","",SUM(H68:K68))</x:f>
      </x:c>
      <x:c r="M68" s="58"/>
      <x:c r="N68" s="58"/>
      <x:c r="O68" s="58"/>
      <x:c r="P68" s="120"/>
      <x:c r="Q68" s="58"/>
    </x:row>
    <x:row r="69" ht="22.5" customHeight="1">
      <x:c r="A69" s="61" t="str">
        <x:v>Eigene Daten</x:v>
      </x:c>
      <x:c r="B69" s="61" t="str">
        <x:v>Ja</x:v>
      </x:c>
      <x:c r="C69" s="58"/>
      <x:c r="D69" s="135"/>
      <x:c r="E69" s="58"/>
      <x:c r="F69" s="58"/>
      <x:c r="G69" s="58"/>
      <x:c r="H69" s="129"/>
      <x:c r="I69" s="129"/>
      <x:c r="J69" s="129"/>
      <x:c r="K69" s="129"/>
      <x:c r="L69" s="137" t="str">
        <x:f>IF(C69="","",SUM(H69:K69))</x:f>
      </x:c>
      <x:c r="M69" s="58"/>
      <x:c r="N69" s="58"/>
      <x:c r="O69" s="58"/>
      <x:c r="P69" s="120"/>
      <x:c r="Q69" s="58"/>
    </x:row>
    <x:row r="70" ht="22.5" customHeight="1">
      <x:c r="A70" s="61" t="str">
        <x:v>Eigene Daten</x:v>
      </x:c>
      <x:c r="B70" s="61" t="str">
        <x:v>Ja</x:v>
      </x:c>
      <x:c r="C70" s="58"/>
      <x:c r="D70" s="135"/>
      <x:c r="E70" s="58"/>
      <x:c r="F70" s="58"/>
      <x:c r="G70" s="58"/>
      <x:c r="H70" s="129"/>
      <x:c r="I70" s="129"/>
      <x:c r="J70" s="129"/>
      <x:c r="K70" s="129"/>
      <x:c r="L70" s="137" t="str">
        <x:f>IF(C70="","",SUM(H70:K70))</x:f>
      </x:c>
      <x:c r="M70" s="58"/>
      <x:c r="N70" s="58"/>
      <x:c r="O70" s="58"/>
      <x:c r="P70" s="120"/>
      <x:c r="Q70" s="58"/>
    </x:row>
    <x:row r="71" ht="22.5" customHeight="1">
      <x:c r="A71" s="61" t="str">
        <x:v>Eigene Daten</x:v>
      </x:c>
      <x:c r="B71" s="61" t="str">
        <x:v>Ja</x:v>
      </x:c>
      <x:c r="C71" s="58"/>
      <x:c r="D71" s="135"/>
      <x:c r="E71" s="58"/>
      <x:c r="F71" s="58"/>
      <x:c r="G71" s="58"/>
      <x:c r="H71" s="129"/>
      <x:c r="I71" s="129"/>
      <x:c r="J71" s="129"/>
      <x:c r="K71" s="129"/>
      <x:c r="L71" s="137" t="str">
        <x:f>IF(C71="","",SUM(H71:K71))</x:f>
      </x:c>
      <x:c r="M71" s="58"/>
      <x:c r="N71" s="58"/>
      <x:c r="O71" s="58"/>
      <x:c r="P71" s="120"/>
      <x:c r="Q71" s="58"/>
    </x:row>
    <x:row r="72" ht="22.5" customHeight="1">
      <x:c r="A72" s="61" t="str">
        <x:v>Eigene Daten</x:v>
      </x:c>
      <x:c r="B72" s="61" t="str">
        <x:v>Ja</x:v>
      </x:c>
      <x:c r="C72" s="58"/>
      <x:c r="D72" s="135"/>
      <x:c r="E72" s="58"/>
      <x:c r="F72" s="58"/>
      <x:c r="G72" s="58"/>
      <x:c r="H72" s="129"/>
      <x:c r="I72" s="129"/>
      <x:c r="J72" s="129"/>
      <x:c r="K72" s="129"/>
      <x:c r="L72" s="137" t="str">
        <x:f>IF(C72="","",SUM(H72:K72))</x:f>
      </x:c>
      <x:c r="M72" s="58"/>
      <x:c r="N72" s="58"/>
      <x:c r="O72" s="58"/>
      <x:c r="P72" s="120"/>
      <x:c r="Q72" s="58"/>
    </x:row>
    <x:row r="73" ht="22.5" customHeight="1">
      <x:c r="A73" s="61" t="str">
        <x:v>Eigene Daten</x:v>
      </x:c>
      <x:c r="B73" s="61" t="str">
        <x:v>Ja</x:v>
      </x:c>
      <x:c r="C73" s="58"/>
      <x:c r="D73" s="135"/>
      <x:c r="E73" s="58"/>
      <x:c r="F73" s="58"/>
      <x:c r="G73" s="58"/>
      <x:c r="H73" s="129"/>
      <x:c r="I73" s="129"/>
      <x:c r="J73" s="129"/>
      <x:c r="K73" s="129"/>
      <x:c r="L73" s="137" t="str">
        <x:f>IF(C73="","",SUM(H73:K73))</x:f>
      </x:c>
      <x:c r="M73" s="58"/>
      <x:c r="N73" s="58"/>
      <x:c r="O73" s="58"/>
      <x:c r="P73" s="120"/>
      <x:c r="Q73" s="58"/>
    </x:row>
    <x:row r="74" ht="22.5" customHeight="1">
      <x:c r="A74" s="61" t="str">
        <x:v>Eigene Daten</x:v>
      </x:c>
      <x:c r="B74" s="61" t="str">
        <x:v>Ja</x:v>
      </x:c>
      <x:c r="C74" s="58"/>
      <x:c r="D74" s="135"/>
      <x:c r="E74" s="58"/>
      <x:c r="F74" s="58"/>
      <x:c r="G74" s="58"/>
      <x:c r="H74" s="129"/>
      <x:c r="I74" s="129"/>
      <x:c r="J74" s="129"/>
      <x:c r="K74" s="129"/>
      <x:c r="L74" s="137" t="str">
        <x:f>IF(C74="","",SUM(H74:K74))</x:f>
      </x:c>
      <x:c r="M74" s="58"/>
      <x:c r="N74" s="58"/>
      <x:c r="O74" s="58"/>
      <x:c r="P74" s="120"/>
      <x:c r="Q74" s="58"/>
    </x:row>
    <x:row r="75" ht="22.5" customHeight="1">
      <x:c r="A75" s="61" t="str">
        <x:v>Eigene Daten</x:v>
      </x:c>
      <x:c r="B75" s="61" t="str">
        <x:v>Ja</x:v>
      </x:c>
      <x:c r="C75" s="58"/>
      <x:c r="D75" s="135"/>
      <x:c r="E75" s="58"/>
      <x:c r="F75" s="58"/>
      <x:c r="G75" s="58"/>
      <x:c r="H75" s="129"/>
      <x:c r="I75" s="129"/>
      <x:c r="J75" s="129"/>
      <x:c r="K75" s="129"/>
      <x:c r="L75" s="137" t="str">
        <x:f>IF(C75="","",SUM(H75:K75))</x:f>
      </x:c>
      <x:c r="M75" s="58"/>
      <x:c r="N75" s="58"/>
      <x:c r="O75" s="58"/>
      <x:c r="P75" s="120"/>
      <x:c r="Q75" s="58"/>
    </x:row>
    <x:row r="76" ht="22.5" customHeight="1">
      <x:c r="A76" s="61" t="str">
        <x:v>Eigene Daten</x:v>
      </x:c>
      <x:c r="B76" s="61" t="str">
        <x:v>Ja</x:v>
      </x:c>
      <x:c r="C76" s="58"/>
      <x:c r="D76" s="135"/>
      <x:c r="E76" s="58"/>
      <x:c r="F76" s="58"/>
      <x:c r="G76" s="58"/>
      <x:c r="H76" s="129"/>
      <x:c r="I76" s="129"/>
      <x:c r="J76" s="129"/>
      <x:c r="K76" s="129"/>
      <x:c r="L76" s="137" t="str">
        <x:f>IF(C76="","",SUM(H76:K76))</x:f>
      </x:c>
      <x:c r="M76" s="58"/>
      <x:c r="N76" s="58"/>
      <x:c r="O76" s="58"/>
      <x:c r="P76" s="120"/>
      <x:c r="Q76" s="58"/>
    </x:row>
    <x:row r="77" ht="22.5" customHeight="1">
      <x:c r="A77" s="61" t="str">
        <x:v>Eigene Daten</x:v>
      </x:c>
      <x:c r="B77" s="61" t="str">
        <x:v>Ja</x:v>
      </x:c>
      <x:c r="C77" s="58"/>
      <x:c r="D77" s="135"/>
      <x:c r="E77" s="58"/>
      <x:c r="F77" s="58"/>
      <x:c r="G77" s="58"/>
      <x:c r="H77" s="129"/>
      <x:c r="I77" s="129"/>
      <x:c r="J77" s="129"/>
      <x:c r="K77" s="129"/>
      <x:c r="L77" s="137" t="str">
        <x:f>IF(C77="","",SUM(H77:K77))</x:f>
      </x:c>
      <x:c r="M77" s="58"/>
      <x:c r="N77" s="58"/>
      <x:c r="O77" s="58"/>
      <x:c r="P77" s="120"/>
      <x:c r="Q77" s="58"/>
    </x:row>
    <x:row r="78" ht="22.5" customHeight="1">
      <x:c r="A78" s="61" t="str">
        <x:v>Eigene Daten</x:v>
      </x:c>
      <x:c r="B78" s="61" t="str">
        <x:v>Ja</x:v>
      </x:c>
      <x:c r="C78" s="58"/>
      <x:c r="D78" s="135"/>
      <x:c r="E78" s="58"/>
      <x:c r="F78" s="58"/>
      <x:c r="G78" s="58"/>
      <x:c r="H78" s="129"/>
      <x:c r="I78" s="129"/>
      <x:c r="J78" s="129"/>
      <x:c r="K78" s="129"/>
      <x:c r="L78" s="137" t="str">
        <x:f>IF(C78="","",SUM(H78:K78))</x:f>
      </x:c>
      <x:c r="M78" s="58"/>
      <x:c r="N78" s="58"/>
      <x:c r="O78" s="58"/>
      <x:c r="P78" s="120"/>
      <x:c r="Q78" s="58"/>
    </x:row>
    <x:row r="79" ht="22.5" customHeight="1">
      <x:c r="A79" s="61" t="str">
        <x:v>Eigene Daten</x:v>
      </x:c>
      <x:c r="B79" s="61" t="str">
        <x:v>Ja</x:v>
      </x:c>
      <x:c r="C79" s="58"/>
      <x:c r="D79" s="135"/>
      <x:c r="E79" s="58"/>
      <x:c r="F79" s="58"/>
      <x:c r="G79" s="58"/>
      <x:c r="H79" s="129"/>
      <x:c r="I79" s="129"/>
      <x:c r="J79" s="129"/>
      <x:c r="K79" s="129"/>
      <x:c r="L79" s="137" t="str">
        <x:f>IF(C79="","",SUM(H79:K79))</x:f>
      </x:c>
      <x:c r="M79" s="58"/>
      <x:c r="N79" s="58"/>
      <x:c r="O79" s="58"/>
      <x:c r="P79" s="120"/>
      <x:c r="Q79" s="58"/>
    </x:row>
    <x:row r="80" ht="22.5" customHeight="1">
      <x:c r="A80" s="61" t="str">
        <x:v>Eigene Daten</x:v>
      </x:c>
      <x:c r="B80" s="61" t="str">
        <x:v>Ja</x:v>
      </x:c>
      <x:c r="C80" s="58"/>
      <x:c r="D80" s="135"/>
      <x:c r="E80" s="58"/>
      <x:c r="F80" s="58"/>
      <x:c r="G80" s="58"/>
      <x:c r="H80" s="129"/>
      <x:c r="I80" s="129"/>
      <x:c r="J80" s="129"/>
      <x:c r="K80" s="129"/>
      <x:c r="L80" s="137" t="str">
        <x:f>IF(C80="","",SUM(H80:K80))</x:f>
      </x:c>
      <x:c r="M80" s="58"/>
      <x:c r="N80" s="58"/>
      <x:c r="O80" s="58"/>
      <x:c r="P80" s="120"/>
      <x:c r="Q80" s="58"/>
    </x:row>
    <x:row r="81" ht="22.5" customHeight="1">
      <x:c r="A81" s="61" t="str">
        <x:v>Eigene Daten</x:v>
      </x:c>
      <x:c r="B81" s="61" t="str">
        <x:v>Ja</x:v>
      </x:c>
      <x:c r="C81" s="58"/>
      <x:c r="D81" s="135"/>
      <x:c r="E81" s="58"/>
      <x:c r="F81" s="58"/>
      <x:c r="G81" s="58"/>
      <x:c r="H81" s="129"/>
      <x:c r="I81" s="129"/>
      <x:c r="J81" s="129"/>
      <x:c r="K81" s="129"/>
      <x:c r="L81" s="137" t="str">
        <x:f>IF(C81="","",SUM(H81:K81))</x:f>
      </x:c>
      <x:c r="M81" s="58"/>
      <x:c r="N81" s="58"/>
      <x:c r="O81" s="58"/>
      <x:c r="P81" s="120"/>
      <x:c r="Q81" s="58"/>
    </x:row>
    <x:row r="82" ht="22.5" customHeight="1">
      <x:c r="A82" s="61" t="str">
        <x:v>Eigene Daten</x:v>
      </x:c>
      <x:c r="B82" s="61" t="str">
        <x:v>Ja</x:v>
      </x:c>
      <x:c r="C82" s="58"/>
      <x:c r="D82" s="135"/>
      <x:c r="E82" s="58"/>
      <x:c r="F82" s="58"/>
      <x:c r="G82" s="58"/>
      <x:c r="H82" s="129"/>
      <x:c r="I82" s="129"/>
      <x:c r="J82" s="129"/>
      <x:c r="K82" s="129"/>
      <x:c r="L82" s="137" t="str">
        <x:f>IF(C82="","",SUM(H82:K82))</x:f>
      </x:c>
      <x:c r="M82" s="58"/>
      <x:c r="N82" s="58"/>
      <x:c r="O82" s="58"/>
      <x:c r="P82" s="120"/>
      <x:c r="Q82" s="58"/>
    </x:row>
    <x:row r="83" ht="22.5" customHeight="1">
      <x:c r="A83" s="61" t="str">
        <x:v>Eigene Daten</x:v>
      </x:c>
      <x:c r="B83" s="61" t="str">
        <x:v>Ja</x:v>
      </x:c>
      <x:c r="C83" s="58"/>
      <x:c r="D83" s="135"/>
      <x:c r="E83" s="58"/>
      <x:c r="F83" s="58"/>
      <x:c r="G83" s="58"/>
      <x:c r="H83" s="129"/>
      <x:c r="I83" s="129"/>
      <x:c r="J83" s="129"/>
      <x:c r="K83" s="129"/>
      <x:c r="L83" s="137" t="str">
        <x:f>IF(C83="","",SUM(H83:K83))</x:f>
      </x:c>
      <x:c r="M83" s="58"/>
      <x:c r="N83" s="58"/>
      <x:c r="O83" s="58"/>
      <x:c r="P83" s="120"/>
      <x:c r="Q83" s="58"/>
    </x:row>
    <x:row r="84" ht="22.5" customHeight="1">
      <x:c r="A84" s="61" t="str">
        <x:v>Eigene Daten</x:v>
      </x:c>
      <x:c r="B84" s="61" t="str">
        <x:v>Ja</x:v>
      </x:c>
      <x:c r="C84" s="58"/>
      <x:c r="D84" s="135"/>
      <x:c r="E84" s="58"/>
      <x:c r="F84" s="58"/>
      <x:c r="G84" s="58"/>
      <x:c r="H84" s="129"/>
      <x:c r="I84" s="129"/>
      <x:c r="J84" s="129"/>
      <x:c r="K84" s="129"/>
      <x:c r="L84" s="137" t="str">
        <x:f>IF(C84="","",SUM(H84:K84))</x:f>
      </x:c>
      <x:c r="M84" s="58"/>
      <x:c r="N84" s="58"/>
      <x:c r="O84" s="58"/>
      <x:c r="P84" s="120"/>
      <x:c r="Q84" s="58"/>
    </x:row>
    <x:row r="85" ht="22.5" customHeight="1">
      <x:c r="A85" s="61" t="str">
        <x:v>Eigene Daten</x:v>
      </x:c>
      <x:c r="B85" s="61" t="str">
        <x:v>Ja</x:v>
      </x:c>
      <x:c r="C85" s="58"/>
      <x:c r="D85" s="135"/>
      <x:c r="E85" s="58"/>
      <x:c r="F85" s="58"/>
      <x:c r="G85" s="58"/>
      <x:c r="H85" s="129"/>
      <x:c r="I85" s="129"/>
      <x:c r="J85" s="129"/>
      <x:c r="K85" s="129"/>
      <x:c r="L85" s="137" t="str">
        <x:f>IF(C85="","",SUM(H85:K85))</x:f>
      </x:c>
      <x:c r="M85" s="58"/>
      <x:c r="N85" s="58"/>
      <x:c r="O85" s="58"/>
      <x:c r="P85" s="120"/>
      <x:c r="Q85" s="58"/>
    </x:row>
    <x:row r="86" ht="22.5" customHeight="1">
      <x:c r="A86" s="61" t="str">
        <x:v>Eigene Daten</x:v>
      </x:c>
      <x:c r="B86" s="61" t="str">
        <x:v>Ja</x:v>
      </x:c>
      <x:c r="C86" s="58"/>
      <x:c r="D86" s="135"/>
      <x:c r="E86" s="58"/>
      <x:c r="F86" s="58"/>
      <x:c r="G86" s="58"/>
      <x:c r="H86" s="129"/>
      <x:c r="I86" s="129"/>
      <x:c r="J86" s="129"/>
      <x:c r="K86" s="129"/>
      <x:c r="L86" s="137" t="str">
        <x:f>IF(C86="","",SUM(H86:K86))</x:f>
      </x:c>
      <x:c r="M86" s="58"/>
      <x:c r="N86" s="58"/>
      <x:c r="O86" s="58"/>
      <x:c r="P86" s="120"/>
      <x:c r="Q86" s="58"/>
    </x:row>
    <x:row r="87" ht="22.5" customHeight="1">
      <x:c r="A87" s="61" t="str">
        <x:v>Eigene Daten</x:v>
      </x:c>
      <x:c r="B87" s="61" t="str">
        <x:v>Ja</x:v>
      </x:c>
      <x:c r="C87" s="58"/>
      <x:c r="D87" s="135"/>
      <x:c r="E87" s="58"/>
      <x:c r="F87" s="58"/>
      <x:c r="G87" s="58"/>
      <x:c r="H87" s="129"/>
      <x:c r="I87" s="129"/>
      <x:c r="J87" s="129"/>
      <x:c r="K87" s="129"/>
      <x:c r="L87" s="137" t="str">
        <x:f>IF(C87="","",SUM(H87:K87))</x:f>
      </x:c>
      <x:c r="M87" s="58"/>
      <x:c r="N87" s="58"/>
      <x:c r="O87" s="58"/>
      <x:c r="P87" s="120"/>
      <x:c r="Q87" s="58"/>
    </x:row>
    <x:row r="88" ht="22.5" customHeight="1">
      <x:c r="A88" s="61" t="str">
        <x:v>Eigene Daten</x:v>
      </x:c>
      <x:c r="B88" s="61" t="str">
        <x:v>Ja</x:v>
      </x:c>
      <x:c r="C88" s="58"/>
      <x:c r="D88" s="135"/>
      <x:c r="E88" s="58"/>
      <x:c r="F88" s="58"/>
      <x:c r="G88" s="58"/>
      <x:c r="H88" s="129"/>
      <x:c r="I88" s="129"/>
      <x:c r="J88" s="129"/>
      <x:c r="K88" s="129"/>
      <x:c r="L88" s="137" t="str">
        <x:f>IF(C88="","",SUM(H88:K88))</x:f>
      </x:c>
      <x:c r="M88" s="58"/>
      <x:c r="N88" s="58"/>
      <x:c r="O88" s="58"/>
      <x:c r="P88" s="120"/>
      <x:c r="Q88" s="58"/>
    </x:row>
    <x:row r="89" ht="22.5" customHeight="1">
      <x:c r="A89" s="61" t="str">
        <x:v>Eigene Daten</x:v>
      </x:c>
      <x:c r="B89" s="61" t="str">
        <x:v>Ja</x:v>
      </x:c>
      <x:c r="C89" s="58"/>
      <x:c r="D89" s="135"/>
      <x:c r="E89" s="58"/>
      <x:c r="F89" s="58"/>
      <x:c r="G89" s="58"/>
      <x:c r="H89" s="129"/>
      <x:c r="I89" s="129"/>
      <x:c r="J89" s="129"/>
      <x:c r="K89" s="129"/>
      <x:c r="L89" s="137" t="str">
        <x:f>IF(C89="","",SUM(H89:K89))</x:f>
      </x:c>
      <x:c r="M89" s="58"/>
      <x:c r="N89" s="58"/>
      <x:c r="O89" s="58"/>
      <x:c r="P89" s="120"/>
      <x:c r="Q89" s="58"/>
    </x:row>
    <x:row r="90" ht="22.5" customHeight="1">
      <x:c r="A90" s="61" t="str">
        <x:v>Eigene Daten</x:v>
      </x:c>
      <x:c r="B90" s="61" t="str">
        <x:v>Ja</x:v>
      </x:c>
      <x:c r="C90" s="58"/>
      <x:c r="D90" s="135"/>
      <x:c r="E90" s="58"/>
      <x:c r="F90" s="58"/>
      <x:c r="G90" s="58"/>
      <x:c r="H90" s="129"/>
      <x:c r="I90" s="129"/>
      <x:c r="J90" s="129"/>
      <x:c r="K90" s="129"/>
      <x:c r="L90" s="137" t="str">
        <x:f>IF(C90="","",SUM(H90:K90))</x:f>
      </x:c>
      <x:c r="M90" s="58"/>
      <x:c r="N90" s="58"/>
      <x:c r="O90" s="58"/>
      <x:c r="P90" s="120"/>
      <x:c r="Q90" s="58"/>
    </x:row>
    <x:row r="91" ht="22.5" customHeight="1">
      <x:c r="A91" s="61" t="str">
        <x:v>Eigene Daten</x:v>
      </x:c>
      <x:c r="B91" s="61" t="str">
        <x:v>Ja</x:v>
      </x:c>
      <x:c r="C91" s="58"/>
      <x:c r="D91" s="135"/>
      <x:c r="E91" s="58"/>
      <x:c r="F91" s="58"/>
      <x:c r="G91" s="58"/>
      <x:c r="H91" s="129"/>
      <x:c r="I91" s="129"/>
      <x:c r="J91" s="129"/>
      <x:c r="K91" s="129"/>
      <x:c r="L91" s="137" t="str">
        <x:f>IF(C91="","",SUM(H91:K91))</x:f>
      </x:c>
      <x:c r="M91" s="58"/>
      <x:c r="N91" s="58"/>
      <x:c r="O91" s="58"/>
      <x:c r="P91" s="120"/>
      <x:c r="Q91" s="58"/>
    </x:row>
    <x:row r="92" ht="22.5" customHeight="1">
      <x:c r="A92" s="61" t="str">
        <x:v>Eigene Daten</x:v>
      </x:c>
      <x:c r="B92" s="61" t="str">
        <x:v>Ja</x:v>
      </x:c>
      <x:c r="C92" s="58"/>
      <x:c r="D92" s="135"/>
      <x:c r="E92" s="58"/>
      <x:c r="F92" s="58"/>
      <x:c r="G92" s="58"/>
      <x:c r="H92" s="129"/>
      <x:c r="I92" s="129"/>
      <x:c r="J92" s="129"/>
      <x:c r="K92" s="129"/>
      <x:c r="L92" s="137" t="str">
        <x:f>IF(C92="","",SUM(H92:K92))</x:f>
      </x:c>
      <x:c r="M92" s="58"/>
      <x:c r="N92" s="58"/>
      <x:c r="O92" s="58"/>
      <x:c r="P92" s="120"/>
      <x:c r="Q92" s="58"/>
    </x:row>
    <x:row r="93" ht="22.5" customHeight="1">
      <x:c r="A93" s="61" t="str">
        <x:v>Eigene Daten</x:v>
      </x:c>
      <x:c r="B93" s="61" t="str">
        <x:v>Ja</x:v>
      </x:c>
      <x:c r="C93" s="58"/>
      <x:c r="D93" s="135"/>
      <x:c r="E93" s="58"/>
      <x:c r="F93" s="58"/>
      <x:c r="G93" s="58"/>
      <x:c r="H93" s="129"/>
      <x:c r="I93" s="129"/>
      <x:c r="J93" s="129"/>
      <x:c r="K93" s="129"/>
      <x:c r="L93" s="137" t="str">
        <x:f>IF(C93="","",SUM(H93:K93))</x:f>
      </x:c>
      <x:c r="M93" s="58"/>
      <x:c r="N93" s="58"/>
      <x:c r="O93" s="58"/>
      <x:c r="P93" s="120"/>
      <x:c r="Q93" s="58"/>
    </x:row>
    <x:row r="94" ht="22.5" customHeight="1">
      <x:c r="A94" s="61" t="str">
        <x:v>Eigene Daten</x:v>
      </x:c>
      <x:c r="B94" s="61" t="str">
        <x:v>Ja</x:v>
      </x:c>
      <x:c r="C94" s="58"/>
      <x:c r="D94" s="135"/>
      <x:c r="E94" s="58"/>
      <x:c r="F94" s="58"/>
      <x:c r="G94" s="58"/>
      <x:c r="H94" s="129"/>
      <x:c r="I94" s="129"/>
      <x:c r="J94" s="129"/>
      <x:c r="K94" s="129"/>
      <x:c r="L94" s="137" t="str">
        <x:f>IF(C94="","",SUM(H94:K94))</x:f>
      </x:c>
      <x:c r="M94" s="58"/>
      <x:c r="N94" s="58"/>
      <x:c r="O94" s="58"/>
      <x:c r="P94" s="120"/>
      <x:c r="Q94" s="58"/>
    </x:row>
    <x:row r="95" ht="22.5" customHeight="1">
      <x:c r="A95" s="61" t="str">
        <x:v>Eigene Daten</x:v>
      </x:c>
      <x:c r="B95" s="61" t="str">
        <x:v>Ja</x:v>
      </x:c>
      <x:c r="C95" s="58"/>
      <x:c r="D95" s="135"/>
      <x:c r="E95" s="58"/>
      <x:c r="F95" s="58"/>
      <x:c r="G95" s="58"/>
      <x:c r="H95" s="129"/>
      <x:c r="I95" s="129"/>
      <x:c r="J95" s="129"/>
      <x:c r="K95" s="129"/>
      <x:c r="L95" s="137" t="str">
        <x:f>IF(C95="","",SUM(H95:K95))</x:f>
      </x:c>
      <x:c r="M95" s="58"/>
      <x:c r="N95" s="58"/>
      <x:c r="O95" s="58"/>
      <x:c r="P95" s="120"/>
      <x:c r="Q95" s="58"/>
    </x:row>
    <x:row r="96" ht="22.5" customHeight="1">
      <x:c r="A96" s="61" t="str">
        <x:v>Eigene Daten</x:v>
      </x:c>
      <x:c r="B96" s="61" t="str">
        <x:v>Ja</x:v>
      </x:c>
      <x:c r="C96" s="58"/>
      <x:c r="D96" s="135"/>
      <x:c r="E96" s="58"/>
      <x:c r="F96" s="58"/>
      <x:c r="G96" s="58"/>
      <x:c r="H96" s="129"/>
      <x:c r="I96" s="129"/>
      <x:c r="J96" s="129"/>
      <x:c r="K96" s="129"/>
      <x:c r="L96" s="137" t="str">
        <x:f>IF(C96="","",SUM(H96:K96))</x:f>
      </x:c>
      <x:c r="M96" s="58"/>
      <x:c r="N96" s="58"/>
      <x:c r="O96" s="58"/>
      <x:c r="P96" s="120"/>
      <x:c r="Q96" s="58"/>
    </x:row>
    <x:row r="97" ht="22.5" customHeight="1">
      <x:c r="A97" s="61" t="str">
        <x:v>Eigene Daten</x:v>
      </x:c>
      <x:c r="B97" s="61" t="str">
        <x:v>Ja</x:v>
      </x:c>
      <x:c r="C97" s="58"/>
      <x:c r="D97" s="135"/>
      <x:c r="E97" s="58"/>
      <x:c r="F97" s="58"/>
      <x:c r="G97" s="58"/>
      <x:c r="H97" s="129"/>
      <x:c r="I97" s="129"/>
      <x:c r="J97" s="129"/>
      <x:c r="K97" s="129"/>
      <x:c r="L97" s="137" t="str">
        <x:f>IF(C97="","",SUM(H97:K97))</x:f>
      </x:c>
      <x:c r="M97" s="58"/>
      <x:c r="N97" s="58"/>
      <x:c r="O97" s="58"/>
      <x:c r="P97" s="120"/>
      <x:c r="Q97" s="58"/>
    </x:row>
    <x:row r="98" ht="22.5" customHeight="1">
      <x:c r="A98" s="61" t="str">
        <x:v>Eigene Daten</x:v>
      </x:c>
      <x:c r="B98" s="61" t="str">
        <x:v>Ja</x:v>
      </x:c>
      <x:c r="C98" s="58"/>
      <x:c r="D98" s="135"/>
      <x:c r="E98" s="58"/>
      <x:c r="F98" s="58"/>
      <x:c r="G98" s="58"/>
      <x:c r="H98" s="129"/>
      <x:c r="I98" s="129"/>
      <x:c r="J98" s="129"/>
      <x:c r="K98" s="129"/>
      <x:c r="L98" s="137" t="str">
        <x:f>IF(C98="","",SUM(H98:K98))</x:f>
      </x:c>
      <x:c r="M98" s="58"/>
      <x:c r="N98" s="58"/>
      <x:c r="O98" s="58"/>
      <x:c r="P98" s="120"/>
      <x:c r="Q98" s="58"/>
    </x:row>
    <x:row r="99" ht="22.5" customHeight="1">
      <x:c r="A99" s="61" t="str">
        <x:v>Eigene Daten</x:v>
      </x:c>
      <x:c r="B99" s="61" t="str">
        <x:v>Ja</x:v>
      </x:c>
      <x:c r="C99" s="58"/>
      <x:c r="D99" s="135"/>
      <x:c r="E99" s="58"/>
      <x:c r="F99" s="58"/>
      <x:c r="G99" s="58"/>
      <x:c r="H99" s="129"/>
      <x:c r="I99" s="129"/>
      <x:c r="J99" s="129"/>
      <x:c r="K99" s="129"/>
      <x:c r="L99" s="137" t="str">
        <x:f>IF(C99="","",SUM(H99:K99))</x:f>
      </x:c>
      <x:c r="M99" s="58"/>
      <x:c r="N99" s="58"/>
      <x:c r="O99" s="58"/>
      <x:c r="P99" s="120"/>
      <x:c r="Q99" s="58"/>
    </x:row>
    <x:row r="100" ht="22.5" customHeight="1">
      <x:c r="A100" s="61" t="str">
        <x:v>Eigene Daten</x:v>
      </x:c>
      <x:c r="B100" s="61" t="str">
        <x:v>Ja</x:v>
      </x:c>
      <x:c r="C100" s="58"/>
      <x:c r="D100" s="135"/>
      <x:c r="E100" s="58"/>
      <x:c r="F100" s="58"/>
      <x:c r="G100" s="58"/>
      <x:c r="H100" s="129"/>
      <x:c r="I100" s="129"/>
      <x:c r="J100" s="129"/>
      <x:c r="K100" s="129"/>
      <x:c r="L100" s="137" t="str">
        <x:f>IF(C100="","",SUM(H100:K100))</x:f>
      </x:c>
      <x:c r="M100" s="58"/>
      <x:c r="N100" s="58"/>
      <x:c r="O100" s="58"/>
      <x:c r="P100" s="120"/>
      <x:c r="Q100" s="58"/>
    </x:row>
    <x:row r="101" ht="22.5" customHeight="1">
      <x:c r="A101" s="61" t="str">
        <x:v>Eigene Daten</x:v>
      </x:c>
      <x:c r="B101" s="61" t="str">
        <x:v>Ja</x:v>
      </x:c>
      <x:c r="C101" s="58"/>
      <x:c r="D101" s="135"/>
      <x:c r="E101" s="58"/>
      <x:c r="F101" s="58"/>
      <x:c r="G101" s="58"/>
      <x:c r="H101" s="129"/>
      <x:c r="I101" s="129"/>
      <x:c r="J101" s="129"/>
      <x:c r="K101" s="129"/>
      <x:c r="L101" s="137" t="str">
        <x:f>IF(C101="","",SUM(H101:K101))</x:f>
      </x:c>
      <x:c r="M101" s="58"/>
      <x:c r="N101" s="58"/>
      <x:c r="O101" s="58"/>
      <x:c r="P101" s="120"/>
      <x:c r="Q101" s="58"/>
    </x:row>
    <x:row r="102" ht="22.5" customHeight="1">
      <x:c r="A102" s="61" t="str">
        <x:v>Eigene Daten</x:v>
      </x:c>
      <x:c r="B102" s="61" t="str">
        <x:v>Ja</x:v>
      </x:c>
      <x:c r="C102" s="58"/>
      <x:c r="D102" s="135"/>
      <x:c r="E102" s="58"/>
      <x:c r="F102" s="58"/>
      <x:c r="G102" s="58"/>
      <x:c r="H102" s="129"/>
      <x:c r="I102" s="129"/>
      <x:c r="J102" s="129"/>
      <x:c r="K102" s="129"/>
      <x:c r="L102" s="137" t="str">
        <x:f>IF(C102="","",SUM(H102:K102))</x:f>
      </x:c>
      <x:c r="M102" s="58"/>
      <x:c r="N102" s="58"/>
      <x:c r="O102" s="58"/>
      <x:c r="P102" s="120"/>
      <x:c r="Q102" s="58"/>
    </x:row>
    <x:row r="103" ht="22.5" customHeight="1">
      <x:c r="A103" s="61" t="str">
        <x:v>Eigene Daten</x:v>
      </x:c>
      <x:c r="B103" s="61" t="str">
        <x:v>Ja</x:v>
      </x:c>
      <x:c r="C103" s="58"/>
      <x:c r="D103" s="135"/>
      <x:c r="E103" s="58"/>
      <x:c r="F103" s="58"/>
      <x:c r="G103" s="58"/>
      <x:c r="H103" s="129"/>
      <x:c r="I103" s="129"/>
      <x:c r="J103" s="129"/>
      <x:c r="K103" s="129"/>
      <x:c r="L103" s="137" t="str">
        <x:f>IF(C103="","",SUM(H103:K103))</x:f>
      </x:c>
      <x:c r="M103" s="58"/>
      <x:c r="N103" s="58"/>
      <x:c r="O103" s="58"/>
      <x:c r="P103" s="120"/>
      <x:c r="Q103" s="58"/>
    </x:row>
    <x:row r="104" ht="22.5" customHeight="1">
      <x:c r="A104" s="61" t="str">
        <x:v>Eigene Daten</x:v>
      </x:c>
      <x:c r="B104" s="61" t="str">
        <x:v>Ja</x:v>
      </x:c>
      <x:c r="C104" s="58"/>
      <x:c r="D104" s="135"/>
      <x:c r="E104" s="58"/>
      <x:c r="F104" s="58"/>
      <x:c r="G104" s="58"/>
      <x:c r="H104" s="129"/>
      <x:c r="I104" s="129"/>
      <x:c r="J104" s="129"/>
      <x:c r="K104" s="129"/>
      <x:c r="L104" s="137" t="str">
        <x:f>IF(C104="","",SUM(H104:K104))</x:f>
      </x:c>
      <x:c r="M104" s="58"/>
      <x:c r="N104" s="58"/>
      <x:c r="O104" s="58"/>
      <x:c r="P104" s="120"/>
      <x:c r="Q104" s="58"/>
    </x:row>
    <x:row r="105" ht="22.5" customHeight="1">
      <x:c r="A105" s="61" t="str">
        <x:v>Eigene Daten</x:v>
      </x:c>
      <x:c r="B105" s="61" t="str">
        <x:v>Ja</x:v>
      </x:c>
      <x:c r="C105" s="58"/>
      <x:c r="D105" s="135"/>
      <x:c r="E105" s="58"/>
      <x:c r="F105" s="58"/>
      <x:c r="G105" s="58"/>
      <x:c r="H105" s="129"/>
      <x:c r="I105" s="129"/>
      <x:c r="J105" s="129"/>
      <x:c r="K105" s="129"/>
      <x:c r="L105" s="137" t="str">
        <x:f>IF(C105="","",SUM(H105:K105))</x:f>
      </x:c>
      <x:c r="M105" s="58"/>
      <x:c r="N105" s="58"/>
      <x:c r="O105" s="58"/>
      <x:c r="P105" s="120"/>
      <x:c r="Q105" s="58"/>
    </x:row>
    <x:row r="106" ht="22.5" customHeight="1">
      <x:c r="A106" s="61" t="str">
        <x:v>Eigene Daten</x:v>
      </x:c>
      <x:c r="B106" s="61" t="str">
        <x:v>Ja</x:v>
      </x:c>
      <x:c r="C106" s="58"/>
      <x:c r="D106" s="135"/>
      <x:c r="E106" s="58"/>
      <x:c r="F106" s="58"/>
      <x:c r="G106" s="58"/>
      <x:c r="H106" s="129"/>
      <x:c r="I106" s="129"/>
      <x:c r="J106" s="129"/>
      <x:c r="K106" s="129"/>
      <x:c r="L106" s="137" t="str">
        <x:f>IF(C106="","",SUM(H106:K106))</x:f>
      </x:c>
      <x:c r="M106" s="58"/>
      <x:c r="N106" s="58"/>
      <x:c r="O106" s="58"/>
      <x:c r="P106" s="120"/>
      <x:c r="Q106" s="58"/>
    </x:row>
  </x:sheetData>
  <x:mergeCells>
    <x:mergeCell ref="A1:Q2"/>
    <x:mergeCell ref="A3:Q3"/>
    <x:mergeCell ref="A5:Q5"/>
  </x:mergeCells>
  <x:conditionalFormatting sqref="C7:C106">
    <x:cfRule type="expression" dxfId="13" priority="1">
      <x:formula>AND(C7&lt;&gt;"",COUNTIF($C$7:$C$106,C7)&gt;1)</x:formula>
    </x:cfRule>
  </x:conditionalFormatting>
  <x:dataValidations count="3">
    <x:dataValidation type="list" sqref="A7:A106">
      <x:formula1>"Beispiel,Eigene Daten"</x:formula1>
    </x:dataValidation>
    <x:dataValidation type="list" sqref="B7:B106">
      <x:formula1>"Ja,Nein"</x:formula1>
    </x:dataValidation>
    <x:dataValidation type="list" sqref="E7:E106">
      <x:formula1>"Google Ads,Google Organic,Google Maps,Google AI Overview,ChatGPT,Gemini,Claude,Copilot,Microsoft Ads,Empfehlung,LinkedIn,Direct/Unbekannt,Sonstige"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e6429dcda54b9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8.5" customHeight="1">
      <x:c r="A1" s="4" t="str">
        <x:v>05 · MONATSREPORT</x:v>
      </x:c>
      <x:c r="B1" s="4" t="str">
        <x:v>05 · MONATSREPORT</x:v>
      </x:c>
      <x:c r="C1" s="4" t="str">
        <x:v>05 · MONATSREPORT</x:v>
      </x:c>
      <x:c r="D1" s="4" t="str">
        <x:v>05 · MONATSREPORT</x:v>
      </x:c>
      <x:c r="E1" s="4" t="str">
        <x:v>05 · MONATSREPORT</x:v>
      </x:c>
      <x:c r="F1" s="4" t="str">
        <x:v>05 · MONATSREPORT</x:v>
      </x:c>
      <x:c r="G1" s="4" t="str">
        <x:v>05 · MONATSREPORT</x:v>
      </x:c>
      <x:c r="H1" s="4" t="str">
        <x:v>05 · MONATSREPORT</x:v>
      </x:c>
      <x:c r="I1" s="4" t="str">
        <x:v>05 · MONATSREPORT</x:v>
      </x:c>
      <x:c r="J1" s="4" t="str">
        <x:v>05 · MONATSREPORT</x:v>
      </x:c>
    </x:row>
    <x:row r="2" ht="28.5" customHeight="1">
      <x:c r="A2" s="4" t="str">
        <x:v>05 · MONATSREPORT</x:v>
      </x:c>
      <x:c r="B2" s="4" t="str">
        <x:v>05 · MONATSREPORT</x:v>
      </x:c>
      <x:c r="C2" s="4" t="str">
        <x:v>05 · MONATSREPORT</x:v>
      </x:c>
      <x:c r="D2" s="4" t="str">
        <x:v>05 · MONATSREPORT</x:v>
      </x:c>
      <x:c r="E2" s="4" t="str">
        <x:v>05 · MONATSREPORT</x:v>
      </x:c>
      <x:c r="F2" s="4" t="str">
        <x:v>05 · MONATSREPORT</x:v>
      </x:c>
      <x:c r="G2" s="4" t="str">
        <x:v>05 · MONATSREPORT</x:v>
      </x:c>
      <x:c r="H2" s="4" t="str">
        <x:v>05 · MONATSREPORT</x:v>
      </x:c>
      <x:c r="I2" s="4" t="str">
        <x:v>05 · MONATSREPORT</x:v>
      </x:c>
      <x:c r="J2" s="4" t="str">
        <x:v>05 · MONATSREPORT</x:v>
      </x:c>
    </x:row>
    <x:row r="3" ht="25.5" customHeight="1">
      <x:c r="A3" s="7" t="str">
        <x:v>Kohortenbasiert: Kontakte werden nach ihrem exakten Erstkontakt ausgewertet. Junge Leads bleiben sichtbar.</x:v>
      </x:c>
      <x:c r="B3" s="7" t="str">
        <x:v>Kohortenbasiert: Kontakte werden nach ihrem exakten Erstkontakt ausgewertet. Junge Leads bleiben sichtbar.</x:v>
      </x:c>
      <x:c r="C3" s="7" t="str">
        <x:v>Kohortenbasiert: Kontakte werden nach ihrem exakten Erstkontakt ausgewertet. Junge Leads bleiben sichtbar.</x:v>
      </x:c>
      <x:c r="D3" s="7" t="str">
        <x:v>Kohortenbasiert: Kontakte werden nach ihrem exakten Erstkontakt ausgewertet. Junge Leads bleiben sichtbar.</x:v>
      </x:c>
      <x:c r="E3" s="7" t="str">
        <x:v>Kohortenbasiert: Kontakte werden nach ihrem exakten Erstkontakt ausgewertet. Junge Leads bleiben sichtbar.</x:v>
      </x:c>
      <x:c r="F3" s="7" t="str">
        <x:v>Kohortenbasiert: Kontakte werden nach ihrem exakten Erstkontakt ausgewertet. Junge Leads bleiben sichtbar.</x:v>
      </x:c>
      <x:c r="G3" s="7" t="str">
        <x:v>Kohortenbasiert: Kontakte werden nach ihrem exakten Erstkontakt ausgewertet. Junge Leads bleiben sichtbar.</x:v>
      </x:c>
      <x:c r="H3" s="7" t="str">
        <x:v>Kohortenbasiert: Kontakte werden nach ihrem exakten Erstkontakt ausgewertet. Junge Leads bleiben sichtbar.</x:v>
      </x:c>
      <x:c r="I3" s="7" t="str">
        <x:v>Kohortenbasiert: Kontakte werden nach ihrem exakten Erstkontakt ausgewertet. Junge Leads bleiben sichtbar.</x:v>
      </x:c>
      <x:c r="J3" s="7" t="str">
        <x:v>Kohortenbasiert: Kontakte werden nach ihrem exakten Erstkontakt ausgewertet. Junge Leads bleiben sichtbar.</x:v>
      </x:c>
    </x:row>
    <x:row r="5">
      <x:c r="A5" s="141" t="str">
        <x:v>Ansicht</x:v>
      </x:c>
      <x:c r="B5" s="143" t="str">
        <x:v>Beispieldaten</x:v>
      </x:c>
      <x:c r="C5" s="141" t="str">
        <x:v>Von</x:v>
      </x:c>
      <x:c r="D5" s="144" t="n">
        <x:v>46235</x:v>
      </x:c>
      <x:c r="E5" s="145" t="str">
        <x:v>Bis</x:v>
      </x:c>
      <x:c r="F5" s="144" t="n">
        <x:v>46265</x:v>
      </x:c>
      <x:c r="G5" s="141" t="str">
        <x:v>Reifefenster Tage</x:v>
      </x:c>
      <x:c r="H5" s="143" t="n">
        <x:v>14</x:v>
      </x:c>
      <x:c r="I5" s="141" t="str">
        <x:v>Umsatzart</x:v>
      </x:c>
      <x:c r="J5" s="143" t="str">
        <x:v>Fakturiert</x:v>
      </x:c>
    </x:row>
    <x:row r="8">
      <x:c r="A8" s="147" t="str">
        <x:v>Kontaktanfragen</x:v>
      </x:c>
      <x:c r="B8" s="147" t="str">
        <x:v>Kontaktanfragen</x:v>
      </x:c>
      <x:c r="C8" s="147" t="str">
        <x:v>Reife Kontakte</x:v>
      </x:c>
      <x:c r="D8" s="147" t="str">
        <x:v>Reife Kontakte</x:v>
      </x:c>
      <x:c r="E8" s="147" t="str">
        <x:v>Qualifizierte Anfragen</x:v>
      </x:c>
      <x:c r="F8" s="147" t="str">
        <x:v>Qualifizierte Anfragen</x:v>
      </x:c>
      <x:c r="G8" s="147" t="str">
        <x:v>Gewonnene Aufträge</x:v>
      </x:c>
      <x:c r="H8" s="147" t="str">
        <x:v>Gewonnene Aufträge</x:v>
      </x:c>
      <x:c r="I8" s="147" t="str">
        <x:v>Zugeordneter Umsatz</x:v>
      </x:c>
      <x:c r="J8" s="147" t="str">
        <x:v>Zugeordneter Umsatz</x:v>
      </x:c>
    </x:row>
    <x:row r="9">
      <x:c r="A9" s="157" t="n">
        <x:f>COUNTIFS('KONTAKTE'!$A$7:$A$306,IF($B$5="Beispieldaten","Beispiel","Eigene Daten"),'KONTAKTE'!$B$7:$B$306,"&lt;&gt;",'KONTAKTE'!$F$7:$F$306,"&gt;="&amp;$D$5,'KONTAKTE'!$F$7:$F$306,"&lt;"&amp;($F$5+1))</x:f>
        <x:v>6</x:v>
      </x:c>
      <x:c r="B9" s="158"/>
      <x:c r="C9" s="157" t="n">
        <x:f>COUNTIFS('KONTAKTE'!$A$7:$A$306,IF($B$5="Beispieldaten","Beispiel","Eigene Daten"),'KONTAKTE'!$B$7:$B$306,"&lt;&gt;",'KONTAKTE'!$F$7:$F$306,"&gt;="&amp;$D$5,'KONTAKTE'!$F$7:$F$306,"&lt;"&amp;($F$5-$H$5+1))</x:f>
        <x:v>6</x:v>
      </x:c>
      <x:c r="D9" s="158"/>
      <x:c r="E9" s="157" t="n">
        <x:f>SUMIFS('OUTCOMES'!$W$7:$W$406,'OUTCOMES'!$A$7:$A$406,IF($B$5="Beispieldaten","Beispiel","Eigene Daten"),'OUTCOMES'!$Y$7:$Y$406,"&gt;="&amp;$D$5,'OUTCOMES'!$Y$7:$Y$406,"&lt;"&amp;($F$5-$H$5+1))</x:f>
        <x:v>4</x:v>
      </x:c>
      <x:c r="F9" s="158"/>
      <x:c r="G9" s="157" t="n">
        <x:f>SUMIFS('OUTCOMES'!$X$7:$X$406,'OUTCOMES'!$A$7:$A$406,IF($B$5="Beispieldaten","Beispiel","Eigene Daten"),'OUTCOMES'!$Y$7:$Y$406,"&gt;="&amp;$D$5,'OUTCOMES'!$Y$7:$Y$406,"&lt;"&amp;($F$5-$H$5+1))</x:f>
        <x:v>2</x:v>
      </x:c>
      <x:c r="H9" s="158"/>
      <x:c r="I9" s="168" t="n">
        <x:f>SUMIFS('OUTCOMES'!$J$7:$J$406,'OUTCOMES'!$A$7:$A$406,IF($B$5="Beispieldaten","Beispiel","Eigene Daten"),'OUTCOMES'!$B$7:$B$406,"Ja",'OUTCOMES'!$G$7:$G$406,"revenue_recorded",'OUTCOMES'!$K$7:$K$406,$J$5,'OUTCOMES'!$Y$7:$Y$406,"&gt;="&amp;$D$5,'OUTCOMES'!$Y$7:$Y$406,"&lt;"&amp;($F$5-$H$5+1))</x:f>
        <x:v>20500</x:v>
      </x:c>
      <x:c r="J9" s="169"/>
    </x:row>
    <x:row r="10">
      <x:c r="A10" s="159"/>
      <x:c r="B10" s="160"/>
      <x:c r="C10" s="159"/>
      <x:c r="D10" s="160"/>
      <x:c r="E10" s="159"/>
      <x:c r="F10" s="160"/>
      <x:c r="G10" s="159"/>
      <x:c r="H10" s="160"/>
      <x:c r="I10" s="170"/>
      <x:c r="J10" s="171"/>
    </x:row>
    <x:row r="11">
      <x:c r="A11" s="166" t="str">
        <x:v>Bestätigte Kontakte; booking_start ausgeschlossen.</x:v>
      </x:c>
      <x:c r="B11" s="167" t="str">
        <x:v>Bestätigte Kontakte; booking_start ausgeschlossen.</x:v>
      </x:c>
      <x:c r="C11" s="166" t="str">
        <x:v>Kontaktkohorte bis Bis-Datum minus Reifefenster.</x:v>
      </x:c>
      <x:c r="D11" s="167" t="str">
        <x:v>Kontaktkohorte bis Bis-Datum minus Reifefenster.</x:v>
      </x:c>
      <x:c r="E11" s="166" t="str">
        <x:v>Eindeutige Lead-ID; Wiederholungen zählen nicht doppelt.</x:v>
      </x:c>
      <x:c r="F11" s="167" t="str">
        <x:v>Eindeutige Lead-ID; Wiederholungen zählen nicht doppelt.</x:v>
      </x:c>
      <x:c r="G11" s="166" t="str">
        <x:v>Eindeutige Deal-ID; Wiederholungen zählen nicht doppelt.</x:v>
      </x:c>
      <x:c r="H11" s="167" t="str">
        <x:v>Eindeutige Deal-ID; Wiederholungen zählen nicht doppelt.</x:v>
      </x:c>
      <x:c r="I11" s="166" t="str">
        <x:v>Nur die gewählte Umsatzart.</x:v>
      </x:c>
      <x:c r="J11" s="167" t="str">
        <x:v>Nur die gewählte Umsatzart.</x:v>
      </x:c>
    </x:row>
    <x:row r="13" ht="21" customHeight="1">
      <x:c r="A13" s="10" t="str">
        <x:v>WIRTSCHAFTLICHKEIT UND DATENQUALITÄT</x:v>
      </x:c>
      <x:c r="B13" s="10" t="str">
        <x:v>WIRTSCHAFTLICHKEIT UND DATENQUALITÄT</x:v>
      </x:c>
      <x:c r="C13" s="10" t="str">
        <x:v>WIRTSCHAFTLICHKEIT UND DATENQUALITÄT</x:v>
      </x:c>
      <x:c r="D13" s="10" t="str">
        <x:v>WIRTSCHAFTLICHKEIT UND DATENQUALITÄT</x:v>
      </x:c>
      <x:c r="E13" s="10" t="str">
        <x:v>WIRTSCHAFTLICHKEIT UND DATENQUALITÄT</x:v>
      </x:c>
      <x:c r="F13" s="10" t="str">
        <x:v>WIRTSCHAFTLICHKEIT UND DATENQUALITÄT</x:v>
      </x:c>
      <x:c r="G13" s="10" t="str">
        <x:v>WIRTSCHAFTLICHKEIT UND DATENQUALITÄT</x:v>
      </x:c>
      <x:c r="H13" s="10" t="str">
        <x:v>WIRTSCHAFTLICHKEIT UND DATENQUALITÄT</x:v>
      </x:c>
      <x:c r="I13" s="10" t="str">
        <x:v>WIRTSCHAFTLICHKEIT UND DATENQUALITÄT</x:v>
      </x:c>
      <x:c r="J13" s="10" t="str">
        <x:v>WIRTSCHAFTLICHKEIT UND DATENQUALITÄT</x:v>
      </x:c>
    </x:row>
    <x:row r="14" ht="33" customHeight="1">
      <x:c r="A14" s="48" t="str">
        <x:v>Kennzahl</x:v>
      </x:c>
      <x:c r="B14" s="50" t="str">
        <x:v>Wert</x:v>
      </x:c>
      <x:c r="C14" s="48" t="str">
        <x:v>Kennzahl</x:v>
      </x:c>
      <x:c r="D14" s="50" t="str">
        <x:v>Wert</x:v>
      </x:c>
    </x:row>
    <x:row r="15" ht="22.5" customHeight="1">
      <x:c r="A15" s="57" t="str">
        <x:v>Gesamtkosten CHF</x:v>
      </x:c>
      <x:c r="B15" s="136" t="n">
        <x:f>SUMIFS('KOSTEN'!$L$7:$L$106,'KOSTEN'!$A$7:$A$106,IF($B$5="Beispieldaten","Beispiel","Eigene Daten"),'KOSTEN'!$B$7:$B$106,"Ja",'KOSTEN'!$D$7:$D$106,"&gt;="&amp;DATE(YEAR($D$5),MONTH($D$5),1),'KOSTEN'!$D$7:$D$106,"&lt;="&amp;DATE(YEAR($F$5),MONTH($F$5),1))</x:f>
        <x:v>5970</x:v>
      </x:c>
      <x:c r="C15" s="57" t="str">
        <x:v>Kosten je Auftrag</x:v>
      </x:c>
      <x:c r="D15" s="136" t="n">
        <x:f>IFERROR($B$15/$G$9,0)</x:f>
        <x:v>2985</x:v>
      </x:c>
    </x:row>
    <x:row r="16" ht="22.5" customHeight="1">
      <x:c r="A16" s="58" t="str">
        <x:v>Qualifikationsquote</x:v>
      </x:c>
      <x:c r="B16" s="178" t="n">
        <x:f>IFERROR($E$9/$C$9,0)</x:f>
        <x:v>0.6666666666666666</x:v>
      </x:c>
      <x:c r="C16" s="58" t="str">
        <x:v>Revenue-ROAS</x:v>
      </x:c>
      <x:c r="D16" s="181" t="n">
        <x:f>IFERROR($I$9/SUMIFS('KOSTEN'!$H$7:$H$106,'KOSTEN'!$A$7:$A$106,IF($B$5="Beispieldaten","Beispiel","Eigene Daten"),'KOSTEN'!$B$7:$B$106,"Ja",'KOSTEN'!$D$7:$D$106,"&gt;="&amp;DATE(YEAR($D$5),MONTH($D$5),1),'KOSTEN'!$D$7:$D$106,"&lt;="&amp;DATE(YEAR($F$5),MONTH($F$5),1)),0)</x:f>
        <x:v>8.2</x:v>
      </x:c>
    </x:row>
    <x:row r="17" ht="22.5" customHeight="1">
      <x:c r="A17" s="58" t="str">
        <x:v>Abschlussquote</x:v>
      </x:c>
      <x:c r="B17" s="178" t="n">
        <x:f>IFERROR($G$9/$E$9,0)</x:f>
        <x:v>0.5</x:v>
      </x:c>
      <x:c r="C17" s="58" t="str">
        <x:v>Attributionsabdeckung</x:v>
      </x:c>
      <x:c r="D17" s="178" t="n">
        <x:f>IFERROR((A9-COUNTIFS('KONTAKTE'!$A$7:$A$306,IF($B$5="Beispieldaten","Beispiel","Eigene Daten"),'KONTAKTE'!$B$7:$B$306,"&lt;&gt;",'KONTAKTE'!$F$7:$F$306,"&gt;="&amp;$D$5,'KONTAKTE'!$F$7:$F$306,"&lt;"&amp;($F$5+1),'KONTAKTE'!$AB$7:$AB$306,"unbekannt"))/A9,0)</x:f>
        <x:v>1</x:v>
      </x:c>
    </x:row>
    <x:row r="18" ht="22.5" customHeight="1">
      <x:c r="A18" s="58" t="str">
        <x:v>Kosten je qualifizierter Anfrage</x:v>
      </x:c>
      <x:c r="B18" s="137" t="n">
        <x:f>IFERROR($B$15/$E$9,0)</x:f>
        <x:v>1492.5</x:v>
      </x:c>
      <x:c r="C18" s="58" t="str">
        <x:v>Noch reifend / offen</x:v>
      </x:c>
      <x:c r="D18" s="131" t="n">
        <x:f>MAX(0,$A$9-$C$9)</x:f>
        <x:v>0</x:v>
      </x:c>
    </x:row>
    <x:row r="21" ht="33" customHeight="1">
      <x:c r="A21" s="48" t="str">
        <x:v>Funnelstufe</x:v>
      </x:c>
      <x:c r="B21" s="50" t="str">
        <x:v>Anzahl</x:v>
      </x:c>
    </x:row>
    <x:row r="22" ht="22.5" customHeight="1">
      <x:c r="A22" s="57" t="str">
        <x:v>Reife Kontakte</x:v>
      </x:c>
      <x:c r="B22" s="122" t="n">
        <x:f>$C$9</x:f>
        <x:v>6</x:v>
      </x:c>
    </x:row>
    <x:row r="23" ht="22.5" customHeight="1">
      <x:c r="A23" s="58" t="str">
        <x:v>Qualifiziert</x:v>
      </x:c>
      <x:c r="B23" s="123" t="n">
        <x:f>$E$9</x:f>
        <x:v>4</x:v>
      </x:c>
    </x:row>
    <x:row r="24" ht="22.5" customHeight="1">
      <x:c r="A24" s="58" t="str">
        <x:v>Gewonnen</x:v>
      </x:c>
      <x:c r="B24" s="123" t="n">
        <x:f>$G$9</x:f>
        <x:v>2</x:v>
      </x:c>
    </x:row>
    <x:row r="36" ht="21" customHeight="1">
      <x:c r="A36" s="10" t="str">
        <x:v>QUELLEN GETRENNT – KEINE KÜNSTLICHE GESAMTNOTE</x:v>
      </x:c>
      <x:c r="B36" s="10" t="str">
        <x:v>QUELLEN GETRENNT – KEINE KÜNSTLICHE GESAMTNOTE</x:v>
      </x:c>
      <x:c r="C36" s="10" t="str">
        <x:v>QUELLEN GETRENNT – KEINE KÜNSTLICHE GESAMTNOTE</x:v>
      </x:c>
      <x:c r="D36" s="10" t="str">
        <x:v>QUELLEN GETRENNT – KEINE KÜNSTLICHE GESAMTNOTE</x:v>
      </x:c>
      <x:c r="E36" s="10" t="str">
        <x:v>QUELLEN GETRENNT – KEINE KÜNSTLICHE GESAMTNOTE</x:v>
      </x:c>
      <x:c r="F36" s="10" t="str">
        <x:v>QUELLEN GETRENNT – KEINE KÜNSTLICHE GESAMTNOTE</x:v>
      </x:c>
      <x:c r="G36" s="10" t="str">
        <x:v>QUELLEN GETRENNT – KEINE KÜNSTLICHE GESAMTNOTE</x:v>
      </x:c>
      <x:c r="H36" s="10" t="str">
        <x:v>QUELLEN GETRENNT – KEINE KÜNSTLICHE GESAMTNOTE</x:v>
      </x:c>
      <x:c r="I36" s="10" t="str">
        <x:v>QUELLEN GETRENNT – KEINE KÜNSTLICHE GESAMTNOTE</x:v>
      </x:c>
      <x:c r="J36" s="10" t="str">
        <x:v>QUELLEN GETRENNT – KEINE KÜNSTLICHE GESAMTNOTE</x:v>
      </x:c>
    </x:row>
    <x:row r="37" ht="33" customHeight="1">
      <x:c r="A37" s="48" t="str">
        <x:v>Messlinie</x:v>
      </x:c>
      <x:c r="B37" s="49" t="str">
        <x:v>Kontakte</x:v>
      </x:c>
      <x:c r="C37" s="49" t="str">
        <x:v>Qualifiziert</x:v>
      </x:c>
      <x:c r="D37" s="49" t="str">
        <x:v>Gewonnen</x:v>
      </x:c>
      <x:c r="E37" s="50" t="str">
        <x:v>Umsatz CHF</x:v>
      </x:c>
      <x:c r="G37" s="48" t="str">
        <x:v>Attributionssignal</x:v>
      </x:c>
      <x:c r="H37" s="49" t="str">
        <x:v>Kontakte</x:v>
      </x:c>
      <x:c r="I37" s="49" t="str">
        <x:v>Was es bedeutet</x:v>
      </x:c>
      <x:c r="J37" s="50" t="str">
        <x:v>Grenze</x:v>
      </x:c>
    </x:row>
    <x:row r="38" ht="22.5" customHeight="1">
      <x:c r="A38" s="57" t="str">
        <x:v>Google</x:v>
      </x:c>
      <x:c r="B38" s="122" t="n">
        <x:f>COUNTIFS('KONTAKTE'!$A$7:$A$306,IF($B$5="Beispieldaten","Beispiel","Eigene Daten"),'KONTAKTE'!$B$7:$B$306,"&lt;&gt;",'KONTAKTE'!$F$7:$F$306,"&gt;="&amp;$D$5,'KONTAKTE'!$F$7:$F$306,"&lt;"&amp;($F$5+1),'KONTAKTE'!$AA$7:$AA$306,$A38)</x:f>
        <x:v>3</x:v>
      </x:c>
      <x:c r="C38" s="122" t="n">
        <x:f>SUMIFS('OUTCOMES'!$W$7:$W$406,'OUTCOMES'!$A$7:$A$406,IF($B$5="Beispieldaten","Beispiel","Eigene Daten"),'OUTCOMES'!$T$7:$T$406,$A38,'OUTCOMES'!$Y$7:$Y$406,"&gt;="&amp;$D$5,'OUTCOMES'!$Y$7:$Y$406,"&lt;"&amp;($F$5-$H$5+1))</x:f>
        <x:v>1</x:v>
      </x:c>
      <x:c r="D38" s="122" t="n">
        <x:f>SUMIFS('OUTCOMES'!$X$7:$X$406,'OUTCOMES'!$A$7:$A$406,IF($B$5="Beispieldaten","Beispiel","Eigene Daten"),'OUTCOMES'!$T$7:$T$406,$A38,'OUTCOMES'!$Y$7:$Y$406,"&gt;="&amp;$D$5,'OUTCOMES'!$Y$7:$Y$406,"&lt;"&amp;($F$5-$H$5+1))</x:f>
        <x:v>1</x:v>
      </x:c>
      <x:c r="E38" s="136" t="n">
        <x:f>SUMIFS('OUTCOMES'!$J$7:$J$406,'OUTCOMES'!$A$7:$A$406,IF($B$5="Beispieldaten","Beispiel","Eigene Daten"),'OUTCOMES'!$B$7:$B$406,"Ja",'OUTCOMES'!$G$7:$G$406,"revenue_recorded",'OUTCOMES'!$K$7:$K$406,$J$5,'OUTCOMES'!$T$7:$T$406,$A38,'OUTCOMES'!$Y$7:$Y$406,"&gt;="&amp;$D$5,'OUTCOMES'!$Y$7:$Y$406,"&lt;"&amp;($F$5-$H$5+1))</x:f>
        <x:v>12500</x:v>
      </x:c>
      <x:c r="G38" s="57" t="str">
        <x:v>click_id</x:v>
      </x:c>
      <x:c r="H38" s="122" t="n">
        <x:f>COUNTIFS('KONTAKTE'!$A$7:$A$306,IF($B$5="Beispieldaten","Beispiel","Eigene Daten"),'KONTAKTE'!$B$7:$B$306,"&lt;&gt;",'KONTAKTE'!$F$7:$F$306,"&gt;="&amp;$D$5,'KONTAKTE'!$F$7:$F$306,"&lt;"&amp;($F$5+1),'KONTAKTE'!$AB$7:$AB$306,$G38)</x:f>
        <x:v>1</x:v>
      </x:c>
      <x:c r="I38" s="57" t="str">
        <x:v>Plattform-Kennung vorhanden</x:v>
      </x:c>
      <x:c r="J38" s="57" t="str">
        <x:v>Kein Auftrag ohne Outcome-Beleg</x:v>
      </x:c>
    </x:row>
    <x:row r="39" ht="22.5" customHeight="1">
      <x:c r="A39" s="58" t="str">
        <x:v>KI</x:v>
      </x:c>
      <x:c r="B39" s="123" t="n">
        <x:f>COUNTIFS('KONTAKTE'!$A$7:$A$306,IF($B$5="Beispieldaten","Beispiel","Eigene Daten"),'KONTAKTE'!$B$7:$B$306,"&lt;&gt;",'KONTAKTE'!$F$7:$F$306,"&gt;="&amp;$D$5,'KONTAKTE'!$F$7:$F$306,"&lt;"&amp;($F$5+1),'KONTAKTE'!$AA$7:$AA$306,$A39)</x:f>
        <x:v>2</x:v>
      </x:c>
      <x:c r="C39" s="123" t="n">
        <x:f>SUMIFS('OUTCOMES'!$W$7:$W$406,'OUTCOMES'!$A$7:$A$406,IF($B$5="Beispieldaten","Beispiel","Eigene Daten"),'OUTCOMES'!$T$7:$T$406,$A39,'OUTCOMES'!$Y$7:$Y$406,"&gt;="&amp;$D$5,'OUTCOMES'!$Y$7:$Y$406,"&lt;"&amp;($F$5-$H$5+1))</x:f>
        <x:v>2</x:v>
      </x:c>
      <x:c r="D39" s="123" t="n">
        <x:f>SUMIFS('OUTCOMES'!$X$7:$X$406,'OUTCOMES'!$A$7:$A$406,IF($B$5="Beispieldaten","Beispiel","Eigene Daten"),'OUTCOMES'!$T$7:$T$406,$A39,'OUTCOMES'!$Y$7:$Y$406,"&gt;="&amp;$D$5,'OUTCOMES'!$Y$7:$Y$406,"&lt;"&amp;($F$5-$H$5+1))</x:f>
        <x:v>0</x:v>
      </x:c>
      <x:c r="E39" s="137" t="n">
        <x:f>SUMIFS('OUTCOMES'!$J$7:$J$406,'OUTCOMES'!$A$7:$A$406,IF($B$5="Beispieldaten","Beispiel","Eigene Daten"),'OUTCOMES'!$B$7:$B$406,"Ja",'OUTCOMES'!$G$7:$G$406,"revenue_recorded",'OUTCOMES'!$K$7:$K$406,$J$5,'OUTCOMES'!$T$7:$T$406,$A39,'OUTCOMES'!$Y$7:$Y$406,"&gt;="&amp;$D$5,'OUTCOMES'!$Y$7:$Y$406,"&lt;"&amp;($F$5-$H$5+1))</x:f>
        <x:v>0</x:v>
      </x:c>
      <x:c r="G39" s="58" t="str">
        <x:v>signal_id</x:v>
      </x:c>
      <x:c r="H39" s="123" t="n">
        <x:f>COUNTIFS('KONTAKTE'!$A$7:$A$306,IF($B$5="Beispieldaten","Beispiel","Eigene Daten"),'KONTAKTE'!$B$7:$B$306,"&lt;&gt;",'KONTAKTE'!$F$7:$F$306,"&gt;="&amp;$D$5,'KONTAKTE'!$F$7:$F$306,"&lt;"&amp;($F$5+1),'KONTAKTE'!$AB$7:$AB$306,$G39)</x:f>
        <x:v>4</x:v>
      </x:c>
      <x:c r="I39" s="58" t="str">
        <x:v>Messplan-Zuordnung vorhanden</x:v>
      </x:c>
      <x:c r="J39" s="58" t="str">
        <x:v>Regel und Gültigkeit prüfen</x:v>
      </x:c>
    </x:row>
    <x:row r="40" ht="22.5" customHeight="1">
      <x:c r="A40" s="58" t="str">
        <x:v>Sonstige</x:v>
      </x:c>
      <x:c r="B40" s="123" t="n">
        <x:f>COUNTIFS('KONTAKTE'!$A$7:$A$306,IF($B$5="Beispieldaten","Beispiel","Eigene Daten"),'KONTAKTE'!$B$7:$B$306,"&lt;&gt;",'KONTAKTE'!$F$7:$F$306,"&gt;="&amp;$D$5,'KONTAKTE'!$F$7:$F$306,"&lt;"&amp;($F$5+1),'KONTAKTE'!$AA$7:$AA$306,$A40)</x:f>
        <x:v>1</x:v>
      </x:c>
      <x:c r="C40" s="123" t="n">
        <x:f>SUMIFS('OUTCOMES'!$W$7:$W$406,'OUTCOMES'!$A$7:$A$406,IF($B$5="Beispieldaten","Beispiel","Eigene Daten"),'OUTCOMES'!$T$7:$T$406,$A40,'OUTCOMES'!$Y$7:$Y$406,"&gt;="&amp;$D$5,'OUTCOMES'!$Y$7:$Y$406,"&lt;"&amp;($F$5-$H$5+1))</x:f>
        <x:v>1</x:v>
      </x:c>
      <x:c r="D40" s="123" t="n">
        <x:f>SUMIFS('OUTCOMES'!$X$7:$X$406,'OUTCOMES'!$A$7:$A$406,IF($B$5="Beispieldaten","Beispiel","Eigene Daten"),'OUTCOMES'!$T$7:$T$406,$A40,'OUTCOMES'!$Y$7:$Y$406,"&gt;="&amp;$D$5,'OUTCOMES'!$Y$7:$Y$406,"&lt;"&amp;($F$5-$H$5+1))</x:f>
        <x:v>1</x:v>
      </x:c>
      <x:c r="E40" s="137" t="n">
        <x:f>SUMIFS('OUTCOMES'!$J$7:$J$406,'OUTCOMES'!$A$7:$A$406,IF($B$5="Beispieldaten","Beispiel","Eigene Daten"),'OUTCOMES'!$B$7:$B$406,"Ja",'OUTCOMES'!$G$7:$G$406,"revenue_recorded",'OUTCOMES'!$K$7:$K$406,$J$5,'OUTCOMES'!$T$7:$T$406,$A40,'OUTCOMES'!$Y$7:$Y$406,"&gt;="&amp;$D$5,'OUTCOMES'!$Y$7:$Y$406,"&lt;"&amp;($F$5-$H$5+1))</x:f>
        <x:v>8000</x:v>
      </x:c>
      <x:c r="G40" s="58" t="str">
        <x:v>utm</x:v>
      </x:c>
      <x:c r="H40" s="123" t="n">
        <x:f>COUNTIFS('KONTAKTE'!$A$7:$A$306,IF($B$5="Beispieldaten","Beispiel","Eigene Daten"),'KONTAKTE'!$B$7:$B$306,"&lt;&gt;",'KONTAKTE'!$F$7:$F$306,"&gt;="&amp;$D$5,'KONTAKTE'!$F$7:$F$306,"&lt;"&amp;($F$5+1),'KONTAKTE'!$AB$7:$AB$306,$G40)</x:f>
        <x:v>0</x:v>
      </x:c>
      <x:c r="I40" s="58" t="str">
        <x:v>UTM-Kontext vorhanden</x:v>
      </x:c>
      <x:c r="J40" s="58" t="str">
        <x:v>UTM kann falsch oder unvollständig sein</x:v>
      </x:c>
    </x:row>
    <x:row r="41" ht="22.5" customHeight="1">
      <x:c r="G41" s="58" t="str">
        <x:v>selbstauskunft</x:v>
      </x:c>
      <x:c r="H41" s="123" t="n">
        <x:f>COUNTIFS('KONTAKTE'!$A$7:$A$306,IF($B$5="Beispieldaten","Beispiel","Eigene Daten"),'KONTAKTE'!$B$7:$B$306,"&lt;&gt;",'KONTAKTE'!$F$7:$F$306,"&gt;="&amp;$D$5,'KONTAKTE'!$F$7:$F$306,"&lt;"&amp;($F$5+1),'KONTAKTE'!$AB$7:$AB$306,$G41)</x:f>
        <x:v>0</x:v>
      </x:c>
      <x:c r="I41" s="58" t="str">
        <x:v>Quelle wurde genannt</x:v>
      </x:c>
      <x:c r="J41" s="58" t="str">
        <x:v>Einfluss, nicht zwingend letzter Klick</x:v>
      </x:c>
    </x:row>
    <x:row r="42" ht="22.5" customHeight="1">
      <x:c r="G42" s="58" t="str">
        <x:v>unbekannt</x:v>
      </x:c>
      <x:c r="H42" s="123" t="n">
        <x:f>COUNTIFS('KONTAKTE'!$A$7:$A$306,IF($B$5="Beispieldaten","Beispiel","Eigene Daten"),'KONTAKTE'!$B$7:$B$306,"&lt;&gt;",'KONTAKTE'!$F$7:$F$306,"&gt;="&amp;$D$5,'KONTAKTE'!$F$7:$F$306,"&lt;"&amp;($F$5+1),'KONTAKTE'!$AB$7:$AB$306,$G42)</x:f>
        <x:v>0</x:v>
      </x:c>
      <x:c r="I42" s="58" t="str">
        <x:v>Keine belastbare Quelle</x:v>
      </x:c>
      <x:c r="J42" s="58" t="str">
        <x:v>Nicht künstlich umverteilen</x:v>
      </x:c>
    </x:row>
    <x:row r="44">
      <x:c r="A44" s="195" t="str">
        <x:v>Beispieldaten dienen nur der Bedienerklärung. Sie sind kein Schweizer Benchmark, keine Prognose und kein Leistungsversprechen. Google- und KI-Linien bleiben getrennt; der Report erzeugt keine Gesamtsichtbarkeitsnote.</x:v>
      </x:c>
      <x:c r="B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C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D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E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F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G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H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I44" s="196" t="str">
        <x:v>Beispieldaten dienen nur der Bedienerklärung. Sie sind kein Schweizer Benchmark, keine Prognose und kein Leistungsversprechen. Google- und KI-Linien bleiben getrennt; der Report erzeugt keine Gesamtsichtbarkeitsnote.</x:v>
      </x:c>
      <x:c r="J44" s="197" t="str">
        <x:v>Beispieldaten dienen nur der Bedienerklärung. Sie sind kein Schweizer Benchmark, keine Prognose und kein Leistungsversprechen. Google- und KI-Linien bleiben getrennt; der Report erzeugt keine Gesamtsichtbarkeitsnote.</x:v>
      </x:c>
    </x:row>
    <x:row r="45">
      <x:c r="A45" s="198" t="str">
        <x:v>Beispieldaten dienen nur der Bedienerklärung. Sie sind kein Schweizer Benchmark, keine Prognose und kein Leistungsversprechen. Google- und KI-Linien bleiben getrennt; der Report erzeugt keine Gesamtsichtbarkeitsnote.</x:v>
      </x:c>
      <x:c r="B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C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D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E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F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G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H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I45" s="199" t="str">
        <x:v>Beispieldaten dienen nur der Bedienerklärung. Sie sind kein Schweizer Benchmark, keine Prognose und kein Leistungsversprechen. Google- und KI-Linien bleiben getrennt; der Report erzeugt keine Gesamtsichtbarkeitsnote.</x:v>
      </x:c>
      <x:c r="J45" s="200" t="str">
        <x:v>Beispieldaten dienen nur der Bedienerklärung. Sie sind kein Schweizer Benchmark, keine Prognose und kein Leistungsversprechen. Google- und KI-Linien bleiben getrennt; der Report erzeugt keine Gesamtsichtbarkeitsnote.</x:v>
      </x:c>
    </x:row>
  </x:sheetData>
  <x:mergeCells>
    <x:mergeCell ref="A1:J2"/>
    <x:mergeCell ref="A3:J3"/>
    <x:mergeCell ref="A8:B8"/>
    <x:mergeCell ref="A9:B10"/>
    <x:mergeCell ref="A11:B11"/>
    <x:mergeCell ref="C8:D8"/>
    <x:mergeCell ref="C9:D10"/>
    <x:mergeCell ref="C11:D11"/>
    <x:mergeCell ref="E8:F8"/>
    <x:mergeCell ref="E9:F10"/>
    <x:mergeCell ref="E11:F11"/>
    <x:mergeCell ref="G8:H8"/>
    <x:mergeCell ref="G9:H10"/>
    <x:mergeCell ref="G11:H11"/>
    <x:mergeCell ref="I8:J8"/>
    <x:mergeCell ref="I9:J10"/>
    <x:mergeCell ref="I11:J11"/>
    <x:mergeCell ref="A13:J13"/>
    <x:mergeCell ref="A36:J36"/>
    <x:mergeCell ref="A44:J45"/>
  </x:mergeCells>
  <x:dataValidations count="3">
    <x:dataValidation type="list" sqref="B5">
      <x:formula1>"Beispieldaten,Eigene Daten"</x:formula1>
    </x:dataValidation>
    <x:dataValidation type="list" sqref="J5">
      <x:formula1>"Vereinbart,Fakturiert,Bezahlt"</x:formula1>
    </x:dataValidation>
    <x:dataValidation type="whole" operator="between" sqref="H5">
      <x:formula1>0</x:formula1>
      <x:formula2>365</x:formula2>
    </x:dataValidation>
  </x:dataValidations>
  <x:pageMargins left="0.7" right="0.7" top="0.75" bottom="0.75" header="0.3" footer="0.3"/>
  <x:drawing xmlns:r="http://schemas.openxmlformats.org/officeDocument/2006/relationships" r:id="R16d2a95443e94324"/>
</x:worksheet>
</file>